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28" yWindow="252" windowWidth="15600" windowHeight="11760"/>
  </bookViews>
  <sheets>
    <sheet name="Приложение 1 (ОТЧЕТНЫЙ ПЕРИОД) " sheetId="3" r:id="rId1"/>
    <sheet name="Лист1" sheetId="5" r:id="rId2"/>
  </sheets>
  <definedNames>
    <definedName name="_xlnm.Print_Titles" localSheetId="0">'Приложение 1 (ОТЧЕТНЫЙ ПЕРИОД) '!$3:$4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5" i="3"/>
  <c r="F18"/>
  <c r="G116" l="1"/>
  <c r="G127"/>
  <c r="G125"/>
  <c r="F127"/>
  <c r="F125"/>
  <c r="F124" l="1"/>
  <c r="G124"/>
  <c r="E127"/>
  <c r="N127" s="1"/>
  <c r="E126"/>
  <c r="N126" s="1"/>
  <c r="E125"/>
  <c r="N125" s="1"/>
  <c r="H124"/>
  <c r="J124"/>
  <c r="K124"/>
  <c r="L124"/>
  <c r="M124"/>
  <c r="N123"/>
  <c r="N122"/>
  <c r="N121"/>
  <c r="M120"/>
  <c r="L120"/>
  <c r="K120"/>
  <c r="J120"/>
  <c r="H120"/>
  <c r="G120"/>
  <c r="F120"/>
  <c r="E120"/>
  <c r="N120" s="1"/>
  <c r="N124" l="1"/>
  <c r="E124"/>
  <c r="N303"/>
  <c r="N302"/>
  <c r="N301"/>
  <c r="N299"/>
  <c r="N298"/>
  <c r="N297"/>
  <c r="N295"/>
  <c r="N294"/>
  <c r="N293"/>
  <c r="N291"/>
  <c r="N290"/>
  <c r="N289"/>
  <c r="N287"/>
  <c r="N286"/>
  <c r="N285"/>
  <c r="N283"/>
  <c r="N282"/>
  <c r="N281"/>
  <c r="N279"/>
  <c r="N278"/>
  <c r="N277"/>
  <c r="N275"/>
  <c r="N274"/>
  <c r="N273"/>
  <c r="N271"/>
  <c r="N270"/>
  <c r="N269"/>
  <c r="N267"/>
  <c r="N266"/>
  <c r="N265"/>
  <c r="N263"/>
  <c r="N262"/>
  <c r="N261"/>
  <c r="N253"/>
  <c r="N252"/>
  <c r="N251"/>
  <c r="N249"/>
  <c r="N248"/>
  <c r="N247"/>
  <c r="N242"/>
  <c r="N241"/>
  <c r="N240"/>
  <c r="N237"/>
  <c r="N236"/>
  <c r="N235"/>
  <c r="N233"/>
  <c r="N232"/>
  <c r="N231"/>
  <c r="N228"/>
  <c r="N227"/>
  <c r="N226"/>
  <c r="N218"/>
  <c r="N217"/>
  <c r="N216"/>
  <c r="N214"/>
  <c r="N213"/>
  <c r="N212"/>
  <c r="N210"/>
  <c r="N209"/>
  <c r="N208"/>
  <c r="N206"/>
  <c r="N205"/>
  <c r="N204"/>
  <c r="N200"/>
  <c r="N199"/>
  <c r="N198"/>
  <c r="N196"/>
  <c r="N195"/>
  <c r="N194"/>
  <c r="N192"/>
  <c r="N191"/>
  <c r="N190"/>
  <c r="N177"/>
  <c r="N176"/>
  <c r="N175"/>
  <c r="N173"/>
  <c r="N172"/>
  <c r="N171"/>
  <c r="N169"/>
  <c r="N168"/>
  <c r="N167"/>
  <c r="N161"/>
  <c r="N160"/>
  <c r="N159"/>
  <c r="N165"/>
  <c r="N164"/>
  <c r="N163"/>
  <c r="N157"/>
  <c r="N156"/>
  <c r="N155"/>
  <c r="N153"/>
  <c r="N152"/>
  <c r="N151"/>
  <c r="N149"/>
  <c r="N148"/>
  <c r="N147"/>
  <c r="N145"/>
  <c r="N144"/>
  <c r="N143"/>
  <c r="N141"/>
  <c r="N140"/>
  <c r="N139"/>
  <c r="N137"/>
  <c r="N136"/>
  <c r="N135"/>
  <c r="N133"/>
  <c r="N132"/>
  <c r="N131"/>
  <c r="N119"/>
  <c r="N118"/>
  <c r="N117"/>
  <c r="N112"/>
  <c r="N111"/>
  <c r="N110"/>
  <c r="N108"/>
  <c r="N107"/>
  <c r="N106"/>
  <c r="N101"/>
  <c r="N100"/>
  <c r="N99"/>
  <c r="N97"/>
  <c r="N96"/>
  <c r="N95"/>
  <c r="N90"/>
  <c r="N89"/>
  <c r="N88"/>
  <c r="N86"/>
  <c r="N85"/>
  <c r="N84"/>
  <c r="N79"/>
  <c r="N78"/>
  <c r="N77"/>
  <c r="N75"/>
  <c r="N74"/>
  <c r="N73"/>
  <c r="N64"/>
  <c r="N63"/>
  <c r="N62"/>
  <c r="N60"/>
  <c r="N59"/>
  <c r="N58"/>
  <c r="N50"/>
  <c r="N49"/>
  <c r="N48"/>
  <c r="N45"/>
  <c r="N44"/>
  <c r="N43"/>
  <c r="N34"/>
  <c r="N33"/>
  <c r="N32"/>
  <c r="N27"/>
  <c r="N26"/>
  <c r="N25"/>
  <c r="N21"/>
  <c r="N20"/>
  <c r="N19"/>
  <c r="H18"/>
  <c r="H24"/>
  <c r="H31"/>
  <c r="H36"/>
  <c r="H37"/>
  <c r="H38"/>
  <c r="H42"/>
  <c r="H47"/>
  <c r="H52"/>
  <c r="H53"/>
  <c r="H54"/>
  <c r="H57"/>
  <c r="H61"/>
  <c r="H66"/>
  <c r="H67"/>
  <c r="H68"/>
  <c r="H72"/>
  <c r="H76"/>
  <c r="H83"/>
  <c r="H87"/>
  <c r="H94"/>
  <c r="H98"/>
  <c r="H105"/>
  <c r="H109"/>
  <c r="H116"/>
  <c r="H130"/>
  <c r="H134"/>
  <c r="H138"/>
  <c r="H142"/>
  <c r="H146"/>
  <c r="H150"/>
  <c r="H154"/>
  <c r="H158"/>
  <c r="H162"/>
  <c r="H166"/>
  <c r="H170"/>
  <c r="H174"/>
  <c r="H179"/>
  <c r="H180"/>
  <c r="H181"/>
  <c r="H189"/>
  <c r="H193"/>
  <c r="H197"/>
  <c r="H203"/>
  <c r="H207"/>
  <c r="H211"/>
  <c r="H215"/>
  <c r="H220"/>
  <c r="H221"/>
  <c r="H222"/>
  <c r="H225"/>
  <c r="H230"/>
  <c r="H234"/>
  <c r="H239"/>
  <c r="H246"/>
  <c r="H250"/>
  <c r="H255"/>
  <c r="H254" s="1"/>
  <c r="H256"/>
  <c r="H257"/>
  <c r="H260"/>
  <c r="H264"/>
  <c r="H268"/>
  <c r="H272"/>
  <c r="H276"/>
  <c r="H280"/>
  <c r="H284"/>
  <c r="H288"/>
  <c r="H292"/>
  <c r="H296"/>
  <c r="H300"/>
  <c r="H305"/>
  <c r="H306"/>
  <c r="H307"/>
  <c r="E174"/>
  <c r="E18"/>
  <c r="M307"/>
  <c r="M306"/>
  <c r="M305"/>
  <c r="M300"/>
  <c r="M296"/>
  <c r="M292"/>
  <c r="M288"/>
  <c r="M284"/>
  <c r="M280"/>
  <c r="M276"/>
  <c r="M272"/>
  <c r="M268"/>
  <c r="M264"/>
  <c r="M260"/>
  <c r="M257"/>
  <c r="M256"/>
  <c r="M255"/>
  <c r="M250"/>
  <c r="M246"/>
  <c r="M239"/>
  <c r="M234"/>
  <c r="M230"/>
  <c r="M225"/>
  <c r="M222"/>
  <c r="M221"/>
  <c r="M220"/>
  <c r="M215"/>
  <c r="M211"/>
  <c r="M207"/>
  <c r="M203"/>
  <c r="M197"/>
  <c r="M193"/>
  <c r="M189"/>
  <c r="M181"/>
  <c r="M180"/>
  <c r="M179"/>
  <c r="M174"/>
  <c r="M170"/>
  <c r="M166"/>
  <c r="M162"/>
  <c r="M158"/>
  <c r="M154"/>
  <c r="M150"/>
  <c r="M146"/>
  <c r="M142"/>
  <c r="M138"/>
  <c r="M134"/>
  <c r="M130"/>
  <c r="M116"/>
  <c r="M109"/>
  <c r="M105"/>
  <c r="M98"/>
  <c r="M94"/>
  <c r="M87"/>
  <c r="M83"/>
  <c r="M76"/>
  <c r="M72"/>
  <c r="M68"/>
  <c r="M67"/>
  <c r="M66"/>
  <c r="M61"/>
  <c r="M57"/>
  <c r="M54"/>
  <c r="M53"/>
  <c r="M52"/>
  <c r="M47"/>
  <c r="M42"/>
  <c r="M38"/>
  <c r="M37"/>
  <c r="M36"/>
  <c r="M31"/>
  <c r="M24"/>
  <c r="M18"/>
  <c r="M13" l="1"/>
  <c r="M10" s="1"/>
  <c r="H219"/>
  <c r="H13"/>
  <c r="H178"/>
  <c r="N174"/>
  <c r="M12"/>
  <c r="M11"/>
  <c r="H51"/>
  <c r="H186"/>
  <c r="H187"/>
  <c r="H304"/>
  <c r="H12"/>
  <c r="H11"/>
  <c r="H185"/>
  <c r="H65"/>
  <c r="H35"/>
  <c r="M35"/>
  <c r="M254"/>
  <c r="M304"/>
  <c r="M51"/>
  <c r="M219"/>
  <c r="M178"/>
  <c r="M65"/>
  <c r="M187"/>
  <c r="M8" s="1"/>
  <c r="M186"/>
  <c r="M7" s="1"/>
  <c r="M185"/>
  <c r="M6" s="1"/>
  <c r="E305"/>
  <c r="E179"/>
  <c r="H6" l="1"/>
  <c r="H8"/>
  <c r="M5"/>
  <c r="H7"/>
  <c r="H184"/>
  <c r="H10"/>
  <c r="M184"/>
  <c r="K179"/>
  <c r="L179"/>
  <c r="K180"/>
  <c r="L180"/>
  <c r="K181"/>
  <c r="L181"/>
  <c r="J181"/>
  <c r="J180"/>
  <c r="J179"/>
  <c r="F179"/>
  <c r="G179"/>
  <c r="F180"/>
  <c r="G180"/>
  <c r="F181"/>
  <c r="G181"/>
  <c r="E181"/>
  <c r="F174"/>
  <c r="G174"/>
  <c r="F170"/>
  <c r="G170"/>
  <c r="F166"/>
  <c r="G166"/>
  <c r="E166"/>
  <c r="N166" s="1"/>
  <c r="E189"/>
  <c r="F189"/>
  <c r="G189"/>
  <c r="J189"/>
  <c r="K189"/>
  <c r="L189"/>
  <c r="E193"/>
  <c r="F193"/>
  <c r="G193"/>
  <c r="J193"/>
  <c r="K193"/>
  <c r="L193"/>
  <c r="E197"/>
  <c r="F197"/>
  <c r="G197"/>
  <c r="J197"/>
  <c r="K197"/>
  <c r="L197"/>
  <c r="E203"/>
  <c r="N203" s="1"/>
  <c r="F203"/>
  <c r="G203"/>
  <c r="J203"/>
  <c r="K203"/>
  <c r="L203"/>
  <c r="E207"/>
  <c r="F207"/>
  <c r="G207"/>
  <c r="J207"/>
  <c r="K207"/>
  <c r="L207"/>
  <c r="E211"/>
  <c r="F211"/>
  <c r="G211"/>
  <c r="J211"/>
  <c r="K211"/>
  <c r="L211"/>
  <c r="E215"/>
  <c r="F215"/>
  <c r="G215"/>
  <c r="J215"/>
  <c r="K215"/>
  <c r="L215"/>
  <c r="E220"/>
  <c r="N220" s="1"/>
  <c r="F220"/>
  <c r="G220"/>
  <c r="J220"/>
  <c r="K220"/>
  <c r="L220"/>
  <c r="E221"/>
  <c r="F221"/>
  <c r="F186" s="1"/>
  <c r="G221"/>
  <c r="J221"/>
  <c r="K221"/>
  <c r="L221"/>
  <c r="G268"/>
  <c r="F268"/>
  <c r="G264"/>
  <c r="F264"/>
  <c r="H5" l="1"/>
  <c r="N179"/>
  <c r="N215"/>
  <c r="N197"/>
  <c r="N211"/>
  <c r="N193"/>
  <c r="N221"/>
  <c r="N207"/>
  <c r="N189"/>
  <c r="N181"/>
  <c r="E170"/>
  <c r="N170" s="1"/>
  <c r="E180"/>
  <c r="F222"/>
  <c r="F187" s="1"/>
  <c r="L222"/>
  <c r="K222"/>
  <c r="J222"/>
  <c r="G222"/>
  <c r="E222"/>
  <c r="L300"/>
  <c r="K300"/>
  <c r="J300"/>
  <c r="G300"/>
  <c r="F300"/>
  <c r="E300"/>
  <c r="L296"/>
  <c r="K296"/>
  <c r="J296"/>
  <c r="G296"/>
  <c r="F296"/>
  <c r="E296"/>
  <c r="L292"/>
  <c r="K292"/>
  <c r="J292"/>
  <c r="G292"/>
  <c r="F292"/>
  <c r="E292"/>
  <c r="L288"/>
  <c r="K288"/>
  <c r="J288"/>
  <c r="G288"/>
  <c r="F288"/>
  <c r="E288"/>
  <c r="N288" s="1"/>
  <c r="L284"/>
  <c r="K284"/>
  <c r="J284"/>
  <c r="G284"/>
  <c r="F284"/>
  <c r="E284"/>
  <c r="L280"/>
  <c r="K280"/>
  <c r="J280"/>
  <c r="G280"/>
  <c r="F280"/>
  <c r="E280"/>
  <c r="L276"/>
  <c r="K276"/>
  <c r="J276"/>
  <c r="G276"/>
  <c r="F276"/>
  <c r="E276"/>
  <c r="L272"/>
  <c r="K272"/>
  <c r="J272"/>
  <c r="G272"/>
  <c r="F272"/>
  <c r="E272"/>
  <c r="N272" s="1"/>
  <c r="L268"/>
  <c r="K268"/>
  <c r="J268"/>
  <c r="E268"/>
  <c r="L264"/>
  <c r="K264"/>
  <c r="J264"/>
  <c r="E264"/>
  <c r="L260"/>
  <c r="K260"/>
  <c r="J260"/>
  <c r="G260"/>
  <c r="F260"/>
  <c r="E260"/>
  <c r="L257"/>
  <c r="L256"/>
  <c r="L255"/>
  <c r="K257"/>
  <c r="K256"/>
  <c r="K255"/>
  <c r="J257"/>
  <c r="J256"/>
  <c r="J255"/>
  <c r="G257"/>
  <c r="G256"/>
  <c r="G255"/>
  <c r="F257"/>
  <c r="F256"/>
  <c r="F255"/>
  <c r="E257"/>
  <c r="E255"/>
  <c r="E256"/>
  <c r="L250"/>
  <c r="K250"/>
  <c r="J250"/>
  <c r="G250"/>
  <c r="F250"/>
  <c r="E250"/>
  <c r="L246"/>
  <c r="K246"/>
  <c r="J246"/>
  <c r="G246"/>
  <c r="F246"/>
  <c r="E246"/>
  <c r="L162"/>
  <c r="K162"/>
  <c r="J162"/>
  <c r="G162"/>
  <c r="F162"/>
  <c r="E162"/>
  <c r="L158"/>
  <c r="K158"/>
  <c r="J158"/>
  <c r="G158"/>
  <c r="F158"/>
  <c r="E158"/>
  <c r="N158" s="1"/>
  <c r="L154"/>
  <c r="K154"/>
  <c r="J154"/>
  <c r="G154"/>
  <c r="F154"/>
  <c r="E154"/>
  <c r="L150"/>
  <c r="K150"/>
  <c r="J150"/>
  <c r="G150"/>
  <c r="F150"/>
  <c r="E150"/>
  <c r="L146"/>
  <c r="K146"/>
  <c r="J146"/>
  <c r="G146"/>
  <c r="F146"/>
  <c r="E146"/>
  <c r="L142"/>
  <c r="K142"/>
  <c r="J142"/>
  <c r="G142"/>
  <c r="F142"/>
  <c r="E142"/>
  <c r="N142" s="1"/>
  <c r="K138"/>
  <c r="G138"/>
  <c r="F138"/>
  <c r="E138"/>
  <c r="L134"/>
  <c r="K134"/>
  <c r="J134"/>
  <c r="G134"/>
  <c r="F134"/>
  <c r="E134"/>
  <c r="L239"/>
  <c r="K239"/>
  <c r="J239"/>
  <c r="G239"/>
  <c r="F239"/>
  <c r="E239"/>
  <c r="N239" s="1"/>
  <c r="L225"/>
  <c r="K225"/>
  <c r="J225"/>
  <c r="G225"/>
  <c r="F225"/>
  <c r="L68"/>
  <c r="L67"/>
  <c r="L66"/>
  <c r="L61"/>
  <c r="K61"/>
  <c r="J61"/>
  <c r="G61"/>
  <c r="F61"/>
  <c r="E61"/>
  <c r="N61" s="1"/>
  <c r="L57"/>
  <c r="K57"/>
  <c r="J57"/>
  <c r="G57"/>
  <c r="F57"/>
  <c r="E57"/>
  <c r="L47"/>
  <c r="K47"/>
  <c r="J47"/>
  <c r="G47"/>
  <c r="F47"/>
  <c r="E47"/>
  <c r="L42"/>
  <c r="K42"/>
  <c r="J42"/>
  <c r="G42"/>
  <c r="F42"/>
  <c r="E42"/>
  <c r="L24"/>
  <c r="K24"/>
  <c r="J24"/>
  <c r="G24"/>
  <c r="F24"/>
  <c r="E24"/>
  <c r="L18"/>
  <c r="K18"/>
  <c r="J18"/>
  <c r="G18"/>
  <c r="G187" l="1"/>
  <c r="N178"/>
  <c r="N180"/>
  <c r="N225"/>
  <c r="N154"/>
  <c r="N250"/>
  <c r="N257"/>
  <c r="N260"/>
  <c r="N284"/>
  <c r="N300"/>
  <c r="E185"/>
  <c r="N255"/>
  <c r="N264"/>
  <c r="N222"/>
  <c r="N219" s="1"/>
  <c r="N134"/>
  <c r="N276"/>
  <c r="N292"/>
  <c r="N138"/>
  <c r="N150"/>
  <c r="N268"/>
  <c r="N280"/>
  <c r="N296"/>
  <c r="N256"/>
  <c r="N42"/>
  <c r="N146"/>
  <c r="N162"/>
  <c r="N246"/>
  <c r="N47"/>
  <c r="N57"/>
  <c r="N18"/>
  <c r="N24"/>
  <c r="L219"/>
  <c r="K219"/>
  <c r="J219"/>
  <c r="F219"/>
  <c r="G219"/>
  <c r="L254"/>
  <c r="E219"/>
  <c r="K254"/>
  <c r="J254"/>
  <c r="G254"/>
  <c r="E254"/>
  <c r="F254"/>
  <c r="F306"/>
  <c r="N254" l="1"/>
  <c r="B125"/>
  <c r="A124"/>
  <c r="L116"/>
  <c r="K116"/>
  <c r="J116"/>
  <c r="F116"/>
  <c r="E116"/>
  <c r="B110"/>
  <c r="L109"/>
  <c r="K109"/>
  <c r="J109"/>
  <c r="G109"/>
  <c r="F109"/>
  <c r="E109"/>
  <c r="A109"/>
  <c r="L105"/>
  <c r="K105"/>
  <c r="J105"/>
  <c r="G105"/>
  <c r="F105"/>
  <c r="E105"/>
  <c r="B99"/>
  <c r="L98"/>
  <c r="K98"/>
  <c r="J98"/>
  <c r="G98"/>
  <c r="F98"/>
  <c r="E98"/>
  <c r="A98"/>
  <c r="L94"/>
  <c r="K94"/>
  <c r="J94"/>
  <c r="G94"/>
  <c r="F94"/>
  <c r="E94"/>
  <c r="B88"/>
  <c r="L87"/>
  <c r="K87"/>
  <c r="J87"/>
  <c r="G87"/>
  <c r="F87"/>
  <c r="E87"/>
  <c r="A87"/>
  <c r="L83"/>
  <c r="K83"/>
  <c r="J83"/>
  <c r="G83"/>
  <c r="F83"/>
  <c r="E83"/>
  <c r="N83" s="1"/>
  <c r="B77"/>
  <c r="L76"/>
  <c r="K76"/>
  <c r="J76"/>
  <c r="G76"/>
  <c r="F76"/>
  <c r="E76"/>
  <c r="A76"/>
  <c r="L72"/>
  <c r="K72"/>
  <c r="J72"/>
  <c r="G72"/>
  <c r="F72"/>
  <c r="E72"/>
  <c r="K68"/>
  <c r="J68"/>
  <c r="G68"/>
  <c r="F68"/>
  <c r="E68"/>
  <c r="K67"/>
  <c r="J67"/>
  <c r="G67"/>
  <c r="F67"/>
  <c r="E67"/>
  <c r="N67" s="1"/>
  <c r="K66"/>
  <c r="J66"/>
  <c r="G66"/>
  <c r="F66"/>
  <c r="E66"/>
  <c r="B66"/>
  <c r="L65"/>
  <c r="A65"/>
  <c r="L307"/>
  <c r="L187" s="1"/>
  <c r="K307"/>
  <c r="K187" s="1"/>
  <c r="J307"/>
  <c r="J187" s="1"/>
  <c r="G307"/>
  <c r="F307"/>
  <c r="E307"/>
  <c r="L306"/>
  <c r="L186" s="1"/>
  <c r="K306"/>
  <c r="K186" s="1"/>
  <c r="J306"/>
  <c r="J186" s="1"/>
  <c r="G306"/>
  <c r="G186" s="1"/>
  <c r="E306"/>
  <c r="L305"/>
  <c r="L185" s="1"/>
  <c r="K305"/>
  <c r="K185" s="1"/>
  <c r="J305"/>
  <c r="G305"/>
  <c r="G185" s="1"/>
  <c r="F305"/>
  <c r="F185" s="1"/>
  <c r="B305"/>
  <c r="B255"/>
  <c r="L130"/>
  <c r="K130"/>
  <c r="J130"/>
  <c r="G130"/>
  <c r="F130"/>
  <c r="E130"/>
  <c r="N130" s="1"/>
  <c r="N66" l="1"/>
  <c r="E186"/>
  <c r="N306"/>
  <c r="J185"/>
  <c r="N305"/>
  <c r="E187"/>
  <c r="N307"/>
  <c r="N94"/>
  <c r="N68"/>
  <c r="N105"/>
  <c r="N72"/>
  <c r="N116"/>
  <c r="F184"/>
  <c r="G184"/>
  <c r="K184"/>
  <c r="L184"/>
  <c r="J184"/>
  <c r="L304"/>
  <c r="G65"/>
  <c r="F65"/>
  <c r="N109"/>
  <c r="N98"/>
  <c r="N87"/>
  <c r="E65"/>
  <c r="J65"/>
  <c r="N76"/>
  <c r="L178"/>
  <c r="E304"/>
  <c r="K65"/>
  <c r="G304"/>
  <c r="F304"/>
  <c r="J304"/>
  <c r="G178"/>
  <c r="K304"/>
  <c r="J178"/>
  <c r="E178"/>
  <c r="K178"/>
  <c r="F178"/>
  <c r="E184" l="1"/>
  <c r="N304"/>
  <c r="N185"/>
  <c r="N65"/>
  <c r="L234" l="1"/>
  <c r="K234"/>
  <c r="J234"/>
  <c r="L230"/>
  <c r="K230"/>
  <c r="J230"/>
  <c r="G234"/>
  <c r="F234"/>
  <c r="E234"/>
  <c r="G230"/>
  <c r="F230"/>
  <c r="E230"/>
  <c r="N230" s="1"/>
  <c r="L54"/>
  <c r="L53"/>
  <c r="L52"/>
  <c r="K54"/>
  <c r="K53"/>
  <c r="K52"/>
  <c r="J54"/>
  <c r="J53"/>
  <c r="J52"/>
  <c r="G54"/>
  <c r="G53"/>
  <c r="G52"/>
  <c r="F54"/>
  <c r="F53"/>
  <c r="F52"/>
  <c r="E54"/>
  <c r="E53"/>
  <c r="E52"/>
  <c r="N234" l="1"/>
  <c r="N53"/>
  <c r="N54"/>
  <c r="N52"/>
  <c r="L38"/>
  <c r="L13" s="1"/>
  <c r="L37"/>
  <c r="L12" s="1"/>
  <c r="L36"/>
  <c r="L11" s="1"/>
  <c r="K38"/>
  <c r="K13" s="1"/>
  <c r="K37"/>
  <c r="K12" s="1"/>
  <c r="K36"/>
  <c r="K11" s="1"/>
  <c r="J38"/>
  <c r="J13" s="1"/>
  <c r="J37"/>
  <c r="J12" s="1"/>
  <c r="J36"/>
  <c r="J11" s="1"/>
  <c r="G38"/>
  <c r="G13" s="1"/>
  <c r="G37"/>
  <c r="G12" s="1"/>
  <c r="G36"/>
  <c r="G11" s="1"/>
  <c r="F38"/>
  <c r="F13" s="1"/>
  <c r="F37"/>
  <c r="F36"/>
  <c r="F11" s="1"/>
  <c r="E38"/>
  <c r="E13" s="1"/>
  <c r="E37"/>
  <c r="E12" s="1"/>
  <c r="E36"/>
  <c r="E11" s="1"/>
  <c r="G10" l="1"/>
  <c r="F12"/>
  <c r="F7" s="1"/>
  <c r="N13"/>
  <c r="N38"/>
  <c r="N12"/>
  <c r="N37"/>
  <c r="N11"/>
  <c r="N36"/>
  <c r="K10"/>
  <c r="J10"/>
  <c r="L10"/>
  <c r="F10" l="1"/>
  <c r="A51" l="1"/>
  <c r="N51" l="1"/>
  <c r="B52" l="1"/>
  <c r="L51"/>
  <c r="K51"/>
  <c r="J51"/>
  <c r="G51"/>
  <c r="F51"/>
  <c r="E51"/>
  <c r="B36"/>
  <c r="L35"/>
  <c r="K35"/>
  <c r="J35"/>
  <c r="G35"/>
  <c r="F35"/>
  <c r="E35"/>
  <c r="L31"/>
  <c r="K31"/>
  <c r="J31"/>
  <c r="G31"/>
  <c r="F31"/>
  <c r="E31"/>
  <c r="N31" l="1"/>
  <c r="N35"/>
  <c r="E10"/>
  <c r="N6" l="1"/>
  <c r="N10"/>
  <c r="F6" l="1"/>
  <c r="G6"/>
  <c r="J6"/>
  <c r="K6"/>
  <c r="L6"/>
  <c r="E6"/>
  <c r="E7" l="1"/>
  <c r="E8" l="1"/>
  <c r="E5" s="1"/>
  <c r="F8" l="1"/>
  <c r="F5" l="1"/>
  <c r="G7" l="1"/>
  <c r="G8" l="1"/>
  <c r="G5" s="1"/>
  <c r="J8" l="1"/>
  <c r="J7"/>
  <c r="J5" l="1"/>
  <c r="K7" l="1"/>
  <c r="K8"/>
  <c r="K5" l="1"/>
  <c r="N187"/>
  <c r="L8"/>
  <c r="N186"/>
  <c r="L7"/>
  <c r="N184" l="1"/>
  <c r="L5"/>
  <c r="N7" l="1"/>
  <c r="N8"/>
  <c r="N5" l="1"/>
</calcChain>
</file>

<file path=xl/sharedStrings.xml><?xml version="1.0" encoding="utf-8"?>
<sst xmlns="http://schemas.openxmlformats.org/spreadsheetml/2006/main" count="469" uniqueCount="142">
  <si>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</si>
  <si>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</si>
  <si>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</si>
  <si>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</si>
  <si>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</si>
  <si>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</si>
  <si>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</si>
  <si>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</si>
  <si>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</si>
  <si>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</si>
  <si>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</si>
  <si>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</si>
  <si>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</si>
  <si>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</si>
  <si>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</si>
  <si>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</si>
  <si>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</si>
  <si>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</si>
  <si>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</si>
  <si>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</si>
  <si>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</si>
  <si>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</si>
  <si>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</si>
  <si>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</si>
  <si>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</si>
  <si>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</si>
  <si>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</si>
  <si>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</si>
  <si>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дорожного хозяйства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</si>
  <si>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</si>
  <si>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</si>
  <si>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</si>
  <si>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</si>
  <si>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</si>
  <si>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</si>
  <si>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</si>
  <si>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</si>
  <si>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</si>
  <si>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</si>
  <si>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</si>
  <si>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</si>
  <si>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</si>
  <si>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</si>
  <si>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</si>
  <si>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</si>
  <si>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</si>
  <si>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</si>
  <si>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</si>
  <si>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</si>
  <si>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</si>
  <si>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</si>
  <si>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</si>
  <si>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IX</t>
  </si>
  <si>
    <t>КУЛЬТУРА</t>
  </si>
  <si>
    <t>МАЛОЕ И СРЕДНЕЕ ПРЕДПРИНИМАТЕЛЬСТВО</t>
  </si>
  <si>
    <t>ФОРМАТ И ШРИФТЫ НЕ ИЗМЕНЯТЬ</t>
  </si>
  <si>
    <t>2019 г.</t>
  </si>
  <si>
    <t>ИНЫЕ РАСХОДЫ МУНИЦИПАЛЬНЫХ ОБРАЗОВАНИЙ</t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</si>
  <si>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</si>
  <si>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</si>
  <si>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>2020 г.</t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</si>
  <si>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</si>
  <si>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Реконструкция здания детского сада по                              ул. Матросова,8 завершена в декабре 2019г.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</si>
  <si>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</si>
  <si>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</si>
  <si>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Спортивная площадка Тип № 5 (хоккейная коробка) ул. Советская, 108</t>
  </si>
  <si>
    <t>Плоскостное спортивное сооружение. Универсальная спортивная площадка ул.Ленинская, 27</t>
  </si>
  <si>
    <t>Плоскостное спортивное сооружение. Спортивная площадка Тип № 5 (хоккейная коробка) ул. Краснознаменная, 38</t>
  </si>
  <si>
    <t>Капитальный ремонт спортивного комплекса "Олимп" (МБУДО ДЮСШ "Атлант")</t>
  </si>
  <si>
    <t>Работы выполнены в 2019 году.</t>
  </si>
  <si>
    <t>Работы выполнены в 2020 году.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</si>
  <si>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</si>
  <si>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</si>
  <si>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</si>
  <si>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</si>
  <si>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</si>
  <si>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</si>
  <si>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</si>
  <si>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>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</si>
  <si>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</si>
  <si>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</si>
  <si>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</si>
  <si>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Муниципальная программа "Формирование современной городской среды городского округа Спасск-Дальний"</t>
  </si>
  <si>
    <t>Региональный проект 1. Формирование комфортной городской среды в Приморском крае</t>
  </si>
  <si>
    <t>Муниципальная программа "Переселение граждан из аварийного жилищного фонда городского округа Спасск-Дальний"</t>
  </si>
  <si>
    <t>Реконструкция ГТС Вишневского водохранилища в г. Спасск-Дальний с разработкой ПСД</t>
  </si>
  <si>
    <t>Региональный проект 1. Культурная среда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</si>
  <si>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</si>
  <si>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Мероприятия по модернизации муниципальных детских школ искусств по видам искусств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</si>
  <si>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</si>
  <si>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Капитальный ремонт, замена окон МБОУ "СОШ № 4" г. Спасск-Дальний, ул. Ленинская, 47</t>
  </si>
  <si>
    <t>Капитальный ремонт кровли МБОУ "Гимназия"                г. Спасск-Дальний, ул. Советская, 108/1</t>
  </si>
  <si>
    <t>Мероприятие выполнено в 2020г.</t>
  </si>
  <si>
    <t>ИТОГО в сфере жилищно-коммунального хозяйства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</si>
  <si>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</si>
  <si>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>5.1</t>
  </si>
  <si>
    <t>Капитальный ремонт загородного оздоровительного лагеря "Родник здоровья"  МБУ "Лыжная спортивная школа" в с.Калиновка Спасского района</t>
  </si>
  <si>
    <t>5.2</t>
  </si>
  <si>
    <t>Приобретение спортивного инвентаря, спортивных транспортных средств для развития лыжного спорта в Приморском крае</t>
  </si>
  <si>
    <t>Изготовление буклетов</t>
  </si>
  <si>
    <t>Социальная поддержка по программе "Земский доктор"</t>
  </si>
  <si>
    <t>Благоустройство территорий муниципального образования</t>
  </si>
  <si>
    <t xml:space="preserve">ЕЖЕМЕСЯЧНАЯ 
форма предоставления информации </t>
  </si>
  <si>
    <t>2. Обеспечение устойчивого сокращения непригодного для проживания жилищного фонда в Приморском крае</t>
  </si>
  <si>
    <t>Плоскостное спортивное сооружение. Физкультурно-оздоровительный комплекс открытого типа, ул.Красногвардейская, 104/6</t>
  </si>
  <si>
    <t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t>
  </si>
  <si>
    <t xml:space="preserve">Итого </t>
  </si>
  <si>
    <t xml:space="preserve">Итого
 </t>
  </si>
  <si>
    <t>городской округ Спасск-Дальний</t>
  </si>
  <si>
    <t>Строительство лыжероллерной трассы на  лыжной базе МБУ "Лыжная спортивная школа" в с.Калиновка</t>
  </si>
  <si>
    <t>Работы выполнены в 2021 году.</t>
  </si>
  <si>
    <t>2024 г.
 (план в соответствии с бюджетом)</t>
  </si>
  <si>
    <t>Ремонт придомовых территорий с установкой детских и спортивных площадок</t>
  </si>
  <si>
    <t>5.1.</t>
  </si>
  <si>
    <t>Капитальный ремонт зданий муниципальных общеобразовательных учреждений</t>
  </si>
  <si>
    <t>Строительство газораспределительных сетей и газификация котельной № 5</t>
  </si>
  <si>
    <t xml:space="preserve">  </t>
  </si>
  <si>
    <t>Проведение работ по сохранению объекта культурного наследия "Памятник "Штурмовые ночи Спасска" участникам гражданской войны"</t>
  </si>
  <si>
    <t>* В марте 2022г. по нацпроекту  "Жилье и городская среда", по мероприятию "Муниципальная программа "Переселение граждан из аварийного жилищного фонда городского округа Спасск-Дальний" за 2021г. оплачено за счет средств краевого бюджета оплачено 1,02 млн.руб.</t>
  </si>
  <si>
    <r>
      <t>2021 г.</t>
    </r>
    <r>
      <rPr>
        <b/>
        <sz val="20"/>
        <rFont val="Calibri"/>
        <family val="2"/>
        <charset val="204"/>
      </rPr>
      <t>*</t>
    </r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</si>
  <si>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</si>
  <si>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Мероприятия по государственной поддержке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</si>
  <si>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Организация физкультурно-спортивной работы по месту жительства</t>
  </si>
  <si>
    <t xml:space="preserve"> </t>
  </si>
  <si>
    <t>Завершение строительства коллектора К-5 с реконструкцией коллектора К-3 и строительством дамбы от ул.Комсомольская до ул.Кустовиновская в г. Спасск-Дальний Приморского края на 2017-2025 годы, содержание коллектора К-5</t>
  </si>
  <si>
    <t>Газификация муниципального образования городской округ Спасск-Дальний на 2021-2025 годы</t>
  </si>
  <si>
    <t>2023 г. 
(план в соответствии с бюджетом)</t>
  </si>
  <si>
    <t>2022г.</t>
  </si>
  <si>
    <r>
      <t xml:space="preserve">ИТОГ </t>
    </r>
    <r>
      <rPr>
        <b/>
        <sz val="12"/>
        <rFont val="Times New Roman"/>
        <family val="1"/>
        <charset val="204"/>
      </rPr>
      <t>ПРОФИНАНСИРОВАНО, млн рублей</t>
    </r>
  </si>
  <si>
    <t>Мероприятие выполнено в 2022г.</t>
  </si>
  <si>
    <t>В 2023г.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</si>
  <si>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2023г.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</si>
  <si>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2023 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</si>
  <si>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Иные межбюджетные трансферты бюджетам муниципальных образований Приморского края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</si>
  <si>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1.2</t>
  </si>
  <si>
    <t>Субвенции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краяМероприятие, обеспечивающее достижение данного показателя</t>
  </si>
  <si>
    <t xml:space="preserve">Заключены контракты:
- 23.01.2023г. с ООО "СААН" + доп.согл. от 16.06.2023г. по асфальтированию двор. территории ул. Красногвардейская 102/3 -2,5 млн.руб., срок выполнения работ 10.08.2023г., выполнено, оплачено;
- 06.02.2023г. по асфальтированию двор. территории: с ИП Казарян А.Р. ул. Красногвардейская 100/2 – 1,4 млн.руб., оплачено КБ-0,8 млн.руб.; с  ИП Казарян А.Р. ул. Краснознаменная,43 – 1,5 млн.руб., оплачено КБ-0,7 млн.руб.; с ООО "СААН" + доп.сгл. от 25.04.2023г., ул.Ершова,18 – 0,97 млн.руб., выполнено и  оплачено; с ООО «Оптимумремстрой» ул. Нахимова,8 – 1,3 млн.руб. , контракт расторгнут.
- 13.02.2023г. с ИП Казарян А.Р. ул. Красногвардейская 100/3 – 1,7млн.руб., оплата -1,1 млн.руб.;
- 27.03.2023г. с ООО «Оптимумремстрой», ул. Парковая 29/1 – 1,1 млн. руб., контракт расторгнут.
Срок выполнения работ 10.08.2023г.
- 15.06.2023г.: с ООО «СААН», ул. Красногвардейская 102/3- 0,2 млн.руб., оплачено 0,036 млн. руб., срок выполнения работ 19.07.2023г.; с ИП Казарян А.Р., ул. О.Кошевого, 22 – 0,6 млн.руб., срок выполнения работ 25.08.2023г.
- 10.07.2023г. с ООО «СААН»: асфальтирование дворовых территорий:                 ул. Парковая 29/1 – 1,06 млн.руб.; ул. Нахимова,8 -1,3 млн.руб., оплачено 1,3 млн.руб., срок выполнения работ 10.08.2023г.
</t>
  </si>
  <si>
    <t xml:space="preserve">07.08.2023г. Заключен муниципальный контракт с ИП Симонян В.Ж., сумма контракта-8,98 млн.руб.,  срок выполнения работ - до 30.09.2023г.       11.09.2023г. Заключен муниципальный контракт с ИП Григорян Д.В., сумма контракта - 2,1 млн. руб., срок выполнения работ - до 01.10.2023г. </t>
  </si>
  <si>
    <t>Заключен контракт с ООО "Квест Сервис Сибирь" на выполнение научно-исследовательских работ по корректировке схемы газоснабжения-6,95 млн.руб., срок выполнения работ 01.112023г., выполнено, оплачено. Заключен контракт с ООО "ИТСинтез"на разработку ПСД строительство газовой котельной № 5" - 33,0 млн. руб., срок исполнения 30.11.2023г.</t>
  </si>
  <si>
    <t>Заключены контракты: с АО "Генподрядчик", доп соглашение от 13.12.2021г. на 2021-2023г.г.; с ООО «Океан Лоджистик" - 2,1 млн.руб.</t>
  </si>
  <si>
    <t xml:space="preserve">Заключены контракты:
Привокзальная площадь
25.01.2023г. с  ИП Папикян А.А.  по второму этапу благоустройства Привокзальной площади.  -3,7 млн.руб., оплачено 0,8 млн.руб., срок выполнения работ 30.06.2023г.
Сквер «Юбилейный»
03.03.2023г. с ООО «Строительный сервис»  по второму этапу благоустройства сквера «Юбилейный» - 6,2 млн.руб., оплачено 2,7 млн. руб.
17.03.2023г.  - с ООО «Монтаж АйПи Групп» поставка оборудования для видеонаблюдения -0,6 млн.руб., срок выполнения работ 10.08.2023г., выполнено и оплачено.
- с Ип Сухарева М.Г. – поставка и установка входной группы – 0,6 млн. руб., срок выполнения работ 10.08.2023г., выполнено и оплачено.
 24.03.2023г. с ООО «Феста»:
- поставка и установка металлических скамеек – 0,4 млн.руб., срок выполнения работ 20.08.2023г.;
- поставка и установка бетонных скамеек - 4 млн.руб., срок выполнения работ 20.08.2023г.;
27.03.2023г.:
- с ИП Литвин В.С. – устройство освещения – 6,7 млн.руб., срок выполнения работ 08.08.2023г., оплачено 3,1 млн.руб.;
10.04.2023г. с ИП Казарян А.Р., работы по бетонированию дорожек сквера «Юбилейный» - 1,98 млн.руб., срок выполнения работ 08.08.2023г., оплачено 0,8 млн. руб.;
11.04.2023г.: с ИП Сторожилов И.О. поставка топиарных фигур – 0,7 млн.руб., срок выполнения работ 15.08.2023г.; с ООО «СпецСтройТехнологии» - 1,6 млн.руб., поставка детского городка, срок выполнения работ 25.08.2023г., выполнено, оплачено;
14.04.2023г.:
- с ИП Казарян А.Р., работы по бетонированию дорожек сквера «Юбилейный» - 0,6 млн.руб., срок выполнения работ 08.08.2023г.;
- с ООО «Феста», поставка и установка качелей – 0,5 млн.руб., срок выполнения работ 20.08.2023г.;
- с ООО «Монтаж АйПи Групп», поставка оборудования и устройство видеонаблюдения – 0,6 млн.руб., срок выполнения работ 10.08.2023г.
Парк им. А. Борисова
24.03.2023г. с ООО «Строительная компания №1» - благоустройство парка –                            90,6 млн.руб., срок выполнения работ 30.08.2023г., оплата 31,9 млн.руб. - ФБ
</t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</si>
  <si>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  01.10.2023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</si>
</sst>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/m/yy;@"/>
    <numFmt numFmtId="165" formatCode="#,##0.0"/>
  </numFmts>
  <fonts count="25"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22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Calibri"/>
      <family val="2"/>
      <charset val="204"/>
    </font>
    <font>
      <sz val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/>
    <xf numFmtId="43" fontId="17" fillId="0" borderId="0" applyFont="0" applyFill="0" applyBorder="0" applyAlignment="0" applyProtection="0"/>
  </cellStyleXfs>
  <cellXfs count="399">
    <xf numFmtId="0" fontId="0" fillId="0" borderId="0" xfId="0"/>
    <xf numFmtId="49" fontId="7" fillId="5" borderId="10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2" fontId="11" fillId="10" borderId="33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12" fillId="10" borderId="6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left" vertical="center"/>
    </xf>
    <xf numFmtId="0" fontId="9" fillId="15" borderId="18" xfId="0" applyFont="1" applyFill="1" applyBorder="1" applyAlignment="1">
      <alignment horizontal="right" vertical="center"/>
    </xf>
    <xf numFmtId="0" fontId="1" fillId="15" borderId="18" xfId="0" applyFont="1" applyFill="1" applyBorder="1" applyAlignment="1">
      <alignment horizontal="center" vertical="center"/>
    </xf>
    <xf numFmtId="2" fontId="12" fillId="10" borderId="8" xfId="0" applyNumberFormat="1" applyFont="1" applyFill="1" applyBorder="1" applyAlignment="1">
      <alignment horizontal="center" vertical="center" wrapText="1"/>
    </xf>
    <xf numFmtId="1" fontId="11" fillId="13" borderId="3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2" fillId="18" borderId="8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14" borderId="29" xfId="0" applyNumberFormat="1" applyFont="1" applyFill="1" applyBorder="1" applyAlignment="1">
      <alignment horizontal="center" vertical="top" wrapText="1"/>
    </xf>
    <xf numFmtId="2" fontId="2" fillId="19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4" fontId="2" fillId="2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3" fillId="0" borderId="1" xfId="0" applyNumberFormat="1" applyFont="1" applyBorder="1" applyAlignment="1">
      <alignment horizontal="center" vertical="center"/>
    </xf>
    <xf numFmtId="4" fontId="11" fillId="19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" fillId="16" borderId="0" xfId="0" applyFont="1" applyFill="1" applyAlignment="1">
      <alignment horizontal="right" vertical="center"/>
    </xf>
    <xf numFmtId="0" fontId="10" fillId="0" borderId="0" xfId="0" applyFont="1"/>
    <xf numFmtId="164" fontId="10" fillId="0" borderId="0" xfId="0" applyNumberFormat="1" applyFont="1"/>
    <xf numFmtId="0" fontId="1" fillId="0" borderId="0" xfId="0" applyFont="1" applyAlignment="1">
      <alignment horizontal="right"/>
    </xf>
    <xf numFmtId="1" fontId="1" fillId="17" borderId="28" xfId="0" applyNumberFormat="1" applyFont="1" applyFill="1" applyBorder="1" applyAlignment="1">
      <alignment horizontal="center" vertical="center"/>
    </xf>
    <xf numFmtId="165" fontId="13" fillId="9" borderId="9" xfId="0" applyNumberFormat="1" applyFont="1" applyFill="1" applyBorder="1" applyAlignment="1">
      <alignment horizontal="center" vertical="center"/>
    </xf>
    <xf numFmtId="4" fontId="13" fillId="9" borderId="9" xfId="0" applyNumberFormat="1" applyFont="1" applyFill="1" applyBorder="1" applyAlignment="1">
      <alignment horizontal="center" vertical="center"/>
    </xf>
    <xf numFmtId="4" fontId="13" fillId="9" borderId="44" xfId="0" applyNumberFormat="1" applyFont="1" applyFill="1" applyBorder="1" applyAlignment="1">
      <alignment horizontal="center" vertical="center"/>
    </xf>
    <xf numFmtId="165" fontId="19" fillId="9" borderId="6" xfId="0" applyNumberFormat="1" applyFont="1" applyFill="1" applyBorder="1" applyAlignment="1">
      <alignment horizontal="center" vertical="center"/>
    </xf>
    <xf numFmtId="4" fontId="19" fillId="9" borderId="6" xfId="0" applyNumberFormat="1" applyFont="1" applyFill="1" applyBorder="1" applyAlignment="1">
      <alignment horizontal="center" vertical="center"/>
    </xf>
    <xf numFmtId="4" fontId="19" fillId="9" borderId="46" xfId="0" applyNumberFormat="1" applyFont="1" applyFill="1" applyBorder="1" applyAlignment="1">
      <alignment horizontal="center" vertical="center"/>
    </xf>
    <xf numFmtId="165" fontId="19" fillId="9" borderId="11" xfId="0" applyNumberFormat="1" applyFont="1" applyFill="1" applyBorder="1" applyAlignment="1">
      <alignment horizontal="center" vertical="center"/>
    </xf>
    <xf numFmtId="4" fontId="19" fillId="9" borderId="11" xfId="0" applyNumberFormat="1" applyFont="1" applyFill="1" applyBorder="1" applyAlignment="1">
      <alignment horizontal="center" vertical="center"/>
    </xf>
    <xf numFmtId="4" fontId="19" fillId="9" borderId="4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165" fontId="3" fillId="10" borderId="2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" fontId="2" fillId="18" borderId="6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4" fillId="0" borderId="0" xfId="0" applyFont="1"/>
    <xf numFmtId="0" fontId="1" fillId="11" borderId="42" xfId="0" applyFont="1" applyFill="1" applyBorder="1" applyAlignment="1">
      <alignment horizontal="center" vertical="center"/>
    </xf>
    <xf numFmtId="0" fontId="21" fillId="0" borderId="0" xfId="0" applyFont="1"/>
    <xf numFmtId="4" fontId="10" fillId="0" borderId="6" xfId="0" applyNumberFormat="1" applyFont="1" applyBorder="1"/>
    <xf numFmtId="4" fontId="10" fillId="0" borderId="8" xfId="0" applyNumberFormat="1" applyFont="1" applyBorder="1"/>
    <xf numFmtId="0" fontId="1" fillId="11" borderId="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2" fontId="2" fillId="21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4" fontId="10" fillId="7" borderId="6" xfId="0" applyNumberFormat="1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18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right" vertical="center"/>
    </xf>
    <xf numFmtId="0" fontId="9" fillId="22" borderId="18" xfId="0" applyFont="1" applyFill="1" applyBorder="1" applyAlignment="1">
      <alignment horizontal="left" vertical="center"/>
    </xf>
    <xf numFmtId="0" fontId="1" fillId="22" borderId="20" xfId="0" applyFont="1" applyFill="1" applyBorder="1" applyAlignment="1">
      <alignment horizontal="center" vertical="center"/>
    </xf>
    <xf numFmtId="0" fontId="16" fillId="22" borderId="0" xfId="0" applyFont="1" applyFill="1"/>
    <xf numFmtId="0" fontId="3" fillId="5" borderId="6" xfId="0" applyFont="1" applyFill="1" applyBorder="1" applyAlignment="1">
      <alignment horizontal="center" vertical="center" wrapText="1"/>
    </xf>
    <xf numFmtId="4" fontId="11" fillId="17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2" fontId="2" fillId="19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19" borderId="1" xfId="0" applyNumberFormat="1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/>
    <xf numFmtId="164" fontId="10" fillId="0" borderId="11" xfId="0" applyNumberFormat="1" applyFont="1" applyBorder="1"/>
    <xf numFmtId="4" fontId="10" fillId="0" borderId="11" xfId="0" applyNumberFormat="1" applyFont="1" applyBorder="1"/>
    <xf numFmtId="4" fontId="10" fillId="0" borderId="35" xfId="0" applyNumberFormat="1" applyFont="1" applyBorder="1"/>
    <xf numFmtId="49" fontId="7" fillId="5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2" fontId="3" fillId="19" borderId="6" xfId="0" applyNumberFormat="1" applyFont="1" applyFill="1" applyBorder="1" applyAlignment="1">
      <alignment horizontal="center" vertical="center"/>
    </xf>
    <xf numFmtId="2" fontId="3" fillId="21" borderId="1" xfId="0" applyNumberFormat="1" applyFont="1" applyFill="1" applyBorder="1" applyAlignment="1">
      <alignment horizontal="center" vertical="center" wrapText="1"/>
    </xf>
    <xf numFmtId="2" fontId="3" fillId="21" borderId="1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2" fontId="3" fillId="21" borderId="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2" fillId="21" borderId="1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center" vertical="center" wrapText="1"/>
    </xf>
    <xf numFmtId="4" fontId="10" fillId="7" borderId="11" xfId="0" applyNumberFormat="1" applyFont="1" applyFill="1" applyBorder="1" applyAlignment="1">
      <alignment horizontal="center" vertical="center"/>
    </xf>
    <xf numFmtId="4" fontId="2" fillId="18" borderId="11" xfId="0" applyNumberFormat="1" applyFont="1" applyFill="1" applyBorder="1" applyAlignment="1">
      <alignment horizontal="center" vertical="center" wrapText="1"/>
    </xf>
    <xf numFmtId="4" fontId="2" fillId="19" borderId="6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 wrapText="1"/>
    </xf>
    <xf numFmtId="0" fontId="16" fillId="7" borderId="0" xfId="0" applyFont="1" applyFill="1"/>
    <xf numFmtId="0" fontId="2" fillId="7" borderId="6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3" fillId="19" borderId="6" xfId="0" applyNumberFormat="1" applyFont="1" applyFill="1" applyBorder="1" applyAlignment="1">
      <alignment horizontal="center" vertical="center" wrapText="1"/>
    </xf>
    <xf numFmtId="4" fontId="10" fillId="17" borderId="6" xfId="0" applyNumberFormat="1" applyFont="1" applyFill="1" applyBorder="1" applyAlignment="1">
      <alignment horizontal="center" vertical="center"/>
    </xf>
    <xf numFmtId="2" fontId="3" fillId="19" borderId="6" xfId="0" applyNumberFormat="1" applyFont="1" applyFill="1" applyBorder="1" applyAlignment="1">
      <alignment horizontal="center"/>
    </xf>
    <xf numFmtId="165" fontId="3" fillId="0" borderId="50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19" borderId="6" xfId="0" applyNumberFormat="1" applyFont="1" applyFill="1" applyBorder="1" applyAlignment="1">
      <alignment horizontal="center" vertical="center"/>
    </xf>
    <xf numFmtId="2" fontId="2" fillId="19" borderId="1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" fontId="2" fillId="19" borderId="1" xfId="0" applyNumberFormat="1" applyFont="1" applyFill="1" applyBorder="1" applyAlignment="1">
      <alignment horizontal="center" vertical="center"/>
    </xf>
    <xf numFmtId="2" fontId="3" fillId="19" borderId="11" xfId="0" applyNumberFormat="1" applyFont="1" applyFill="1" applyBorder="1" applyAlignment="1">
      <alignment horizontal="center" vertical="center" wrapText="1"/>
    </xf>
    <xf numFmtId="2" fontId="3" fillId="19" borderId="1" xfId="0" applyNumberFormat="1" applyFont="1" applyFill="1" applyBorder="1" applyAlignment="1">
      <alignment horizontal="center" vertical="center" wrapText="1"/>
    </xf>
    <xf numFmtId="2" fontId="2" fillId="19" borderId="7" xfId="0" applyNumberFormat="1" applyFont="1" applyFill="1" applyBorder="1" applyAlignment="1">
      <alignment horizontal="center" vertical="center"/>
    </xf>
    <xf numFmtId="2" fontId="2" fillId="20" borderId="6" xfId="0" applyNumberFormat="1" applyFont="1" applyFill="1" applyBorder="1" applyAlignment="1">
      <alignment horizontal="center" vertical="center" wrapText="1"/>
    </xf>
    <xf numFmtId="2" fontId="3" fillId="19" borderId="38" xfId="0" applyNumberFormat="1" applyFont="1" applyFill="1" applyBorder="1" applyAlignment="1">
      <alignment horizontal="center" vertical="center"/>
    </xf>
    <xf numFmtId="2" fontId="3" fillId="19" borderId="14" xfId="0" applyNumberFormat="1" applyFont="1" applyFill="1" applyBorder="1" applyAlignment="1">
      <alignment horizontal="center" vertical="center"/>
    </xf>
    <xf numFmtId="2" fontId="3" fillId="19" borderId="7" xfId="0" applyNumberFormat="1" applyFont="1" applyFill="1" applyBorder="1" applyAlignment="1">
      <alignment horizontal="center" vertical="center"/>
    </xf>
    <xf numFmtId="2" fontId="3" fillId="19" borderId="11" xfId="0" applyNumberFormat="1" applyFont="1" applyFill="1" applyBorder="1" applyAlignment="1">
      <alignment horizontal="center" vertical="center"/>
    </xf>
    <xf numFmtId="2" fontId="2" fillId="19" borderId="1" xfId="0" applyNumberFormat="1" applyFont="1" applyFill="1" applyBorder="1" applyAlignment="1">
      <alignment horizontal="center" vertical="center" wrapText="1"/>
    </xf>
    <xf numFmtId="2" fontId="11" fillId="13" borderId="9" xfId="0" applyNumberFormat="1" applyFont="1" applyFill="1" applyBorder="1" applyAlignment="1">
      <alignment horizontal="center" vertical="center" wrapText="1"/>
    </xf>
    <xf numFmtId="4" fontId="2" fillId="12" borderId="6" xfId="0" applyNumberFormat="1" applyFont="1" applyFill="1" applyBorder="1" applyAlignment="1">
      <alignment horizontal="center" vertical="center" wrapText="1"/>
    </xf>
    <xf numFmtId="2" fontId="11" fillId="13" borderId="33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11" fillId="17" borderId="6" xfId="0" applyNumberFormat="1" applyFont="1" applyFill="1" applyBorder="1" applyAlignment="1">
      <alignment horizontal="center" vertical="center"/>
    </xf>
    <xf numFmtId="1" fontId="1" fillId="17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" fontId="3" fillId="2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" fillId="17" borderId="31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18" borderId="37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/>
    <xf numFmtId="4" fontId="10" fillId="0" borderId="37" xfId="0" applyNumberFormat="1" applyFont="1" applyBorder="1"/>
    <xf numFmtId="1" fontId="1" fillId="17" borderId="51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top" wrapText="1"/>
    </xf>
    <xf numFmtId="4" fontId="13" fillId="9" borderId="7" xfId="0" applyNumberFormat="1" applyFont="1" applyFill="1" applyBorder="1" applyAlignment="1">
      <alignment horizontal="center" vertical="center"/>
    </xf>
    <xf numFmtId="1" fontId="3" fillId="14" borderId="6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4" fontId="11" fillId="17" borderId="8" xfId="0" applyNumberFormat="1" applyFont="1" applyFill="1" applyBorder="1" applyAlignment="1">
      <alignment horizontal="center" vertical="center"/>
    </xf>
    <xf numFmtId="4" fontId="2" fillId="17" borderId="8" xfId="0" applyNumberFormat="1" applyFont="1" applyFill="1" applyBorder="1" applyAlignment="1">
      <alignment horizontal="center" vertical="center" wrapText="1"/>
    </xf>
    <xf numFmtId="4" fontId="11" fillId="17" borderId="8" xfId="0" applyNumberFormat="1" applyFont="1" applyFill="1" applyBorder="1" applyAlignment="1">
      <alignment horizontal="center" vertical="center" wrapText="1"/>
    </xf>
    <xf numFmtId="4" fontId="11" fillId="19" borderId="8" xfId="0" applyNumberFormat="1" applyFont="1" applyFill="1" applyBorder="1" applyAlignment="1">
      <alignment horizontal="center" vertical="center" wrapText="1"/>
    </xf>
    <xf numFmtId="4" fontId="12" fillId="19" borderId="8" xfId="0" applyNumberFormat="1" applyFont="1" applyFill="1" applyBorder="1" applyAlignment="1">
      <alignment horizontal="center" vertical="center" wrapText="1"/>
    </xf>
    <xf numFmtId="4" fontId="10" fillId="19" borderId="13" xfId="0" applyNumberFormat="1" applyFont="1" applyFill="1" applyBorder="1"/>
    <xf numFmtId="4" fontId="10" fillId="19" borderId="8" xfId="0" applyNumberFormat="1" applyFont="1" applyFill="1" applyBorder="1"/>
    <xf numFmtId="4" fontId="10" fillId="17" borderId="11" xfId="0" applyNumberFormat="1" applyFont="1" applyFill="1" applyBorder="1" applyAlignment="1">
      <alignment horizontal="center" vertical="center"/>
    </xf>
    <xf numFmtId="4" fontId="2" fillId="17" borderId="6" xfId="0" applyNumberFormat="1" applyFont="1" applyFill="1" applyBorder="1" applyAlignment="1">
      <alignment horizontal="center" vertical="center"/>
    </xf>
    <xf numFmtId="4" fontId="12" fillId="17" borderId="8" xfId="0" applyNumberFormat="1" applyFont="1" applyFill="1" applyBorder="1" applyAlignment="1">
      <alignment horizontal="center" vertical="center" wrapText="1"/>
    </xf>
    <xf numFmtId="4" fontId="13" fillId="9" borderId="32" xfId="0" applyNumberFormat="1" applyFont="1" applyFill="1" applyBorder="1" applyAlignment="1">
      <alignment horizontal="center" vertical="center"/>
    </xf>
    <xf numFmtId="4" fontId="13" fillId="9" borderId="30" xfId="0" applyNumberFormat="1" applyFont="1" applyFill="1" applyBorder="1" applyAlignment="1">
      <alignment horizontal="center" vertical="center"/>
    </xf>
    <xf numFmtId="4" fontId="19" fillId="9" borderId="5" xfId="0" applyNumberFormat="1" applyFont="1" applyFill="1" applyBorder="1" applyAlignment="1">
      <alignment horizontal="center" vertical="center"/>
    </xf>
    <xf numFmtId="4" fontId="19" fillId="9" borderId="48" xfId="0" applyNumberFormat="1" applyFont="1" applyFill="1" applyBorder="1" applyAlignment="1">
      <alignment horizontal="center" vertical="center"/>
    </xf>
    <xf numFmtId="4" fontId="19" fillId="9" borderId="34" xfId="0" applyNumberFormat="1" applyFont="1" applyFill="1" applyBorder="1" applyAlignment="1">
      <alignment horizontal="center" vertical="center"/>
    </xf>
    <xf numFmtId="4" fontId="19" fillId="9" borderId="49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2" fillId="19" borderId="6" xfId="0" applyNumberFormat="1" applyFont="1" applyFill="1" applyBorder="1" applyAlignment="1">
      <alignment horizontal="center" vertical="center" wrapText="1"/>
    </xf>
    <xf numFmtId="165" fontId="3" fillId="10" borderId="9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3" fillId="13" borderId="20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" fontId="15" fillId="7" borderId="14" xfId="0" applyNumberFormat="1" applyFont="1" applyFill="1" applyBorder="1" applyAlignment="1">
      <alignment horizontal="center" vertical="center"/>
    </xf>
    <xf numFmtId="4" fontId="15" fillId="7" borderId="38" xfId="0" applyNumberFormat="1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49" fontId="22" fillId="2" borderId="12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165" fontId="3" fillId="10" borderId="23" xfId="0" applyNumberFormat="1" applyFont="1" applyFill="1" applyBorder="1" applyAlignment="1">
      <alignment horizontal="center" vertical="center"/>
    </xf>
    <xf numFmtId="165" fontId="3" fillId="10" borderId="14" xfId="0" applyNumberFormat="1" applyFont="1" applyFill="1" applyBorder="1" applyAlignment="1">
      <alignment horizontal="center" vertical="center"/>
    </xf>
    <xf numFmtId="165" fontId="3" fillId="10" borderId="38" xfId="0" applyNumberFormat="1" applyFont="1" applyFill="1" applyBorder="1" applyAlignment="1">
      <alignment horizontal="center" vertical="center"/>
    </xf>
    <xf numFmtId="2" fontId="2" fillId="19" borderId="6" xfId="0" applyNumberFormat="1" applyFont="1" applyFill="1" applyBorder="1" applyAlignment="1">
      <alignment horizontal="center" vertical="center" wrapText="1"/>
    </xf>
    <xf numFmtId="2" fontId="2" fillId="19" borderId="13" xfId="0" applyNumberFormat="1" applyFont="1" applyFill="1" applyBorder="1" applyAlignment="1">
      <alignment horizontal="center" vertical="center" wrapText="1"/>
    </xf>
    <xf numFmtId="2" fontId="2" fillId="19" borderId="8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/>
    </xf>
    <xf numFmtId="165" fontId="3" fillId="5" borderId="24" xfId="0" applyNumberFormat="1" applyFont="1" applyFill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2" fontId="2" fillId="6" borderId="24" xfId="0" applyNumberFormat="1" applyFont="1" applyFill="1" applyBorder="1" applyAlignment="1">
      <alignment horizontal="center" vertical="center" wrapText="1"/>
    </xf>
    <xf numFmtId="2" fontId="2" fillId="6" borderId="4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" fontId="15" fillId="0" borderId="38" xfId="0" applyNumberFormat="1" applyFont="1" applyBorder="1" applyAlignment="1">
      <alignment horizontal="center" vertical="center" wrapText="1"/>
    </xf>
    <xf numFmtId="165" fontId="3" fillId="10" borderId="9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center" vertical="center"/>
    </xf>
    <xf numFmtId="165" fontId="3" fillId="10" borderId="11" xfId="0" applyNumberFormat="1" applyFont="1" applyFill="1" applyBorder="1" applyAlignment="1">
      <alignment horizontal="center" vertical="center"/>
    </xf>
    <xf numFmtId="49" fontId="6" fillId="10" borderId="32" xfId="0" applyNumberFormat="1" applyFont="1" applyFill="1" applyBorder="1" applyAlignment="1">
      <alignment horizontal="center" vertical="center"/>
    </xf>
    <xf numFmtId="49" fontId="6" fillId="10" borderId="5" xfId="0" applyNumberFormat="1" applyFont="1" applyFill="1" applyBorder="1" applyAlignment="1">
      <alignment horizontal="center" vertical="center"/>
    </xf>
    <xf numFmtId="49" fontId="6" fillId="10" borderId="3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left" vertical="top" wrapText="1"/>
    </xf>
    <xf numFmtId="4" fontId="24" fillId="0" borderId="14" xfId="0" applyNumberFormat="1" applyFont="1" applyFill="1" applyBorder="1" applyAlignment="1">
      <alignment horizontal="left" vertical="top" wrapText="1"/>
    </xf>
    <xf numFmtId="4" fontId="24" fillId="0" borderId="7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4" fillId="10" borderId="2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4" fontId="13" fillId="9" borderId="29" xfId="0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49" fontId="3" fillId="9" borderId="27" xfId="0" applyNumberFormat="1" applyFont="1" applyFill="1" applyBorder="1" applyAlignment="1">
      <alignment horizontal="center" vertical="center"/>
    </xf>
    <xf numFmtId="49" fontId="3" fillId="9" borderId="28" xfId="0" applyNumberFormat="1" applyFont="1" applyFill="1" applyBorder="1" applyAlignment="1">
      <alignment horizontal="center" vertical="center"/>
    </xf>
    <xf numFmtId="49" fontId="3" fillId="9" borderId="36" xfId="0" applyNumberFormat="1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165" fontId="3" fillId="9" borderId="27" xfId="0" applyNumberFormat="1" applyFont="1" applyFill="1" applyBorder="1" applyAlignment="1">
      <alignment horizontal="center" vertical="center"/>
    </xf>
    <xf numFmtId="165" fontId="3" fillId="9" borderId="28" xfId="0" applyNumberFormat="1" applyFont="1" applyFill="1" applyBorder="1" applyAlignment="1">
      <alignment horizontal="center" vertical="center"/>
    </xf>
    <xf numFmtId="165" fontId="3" fillId="9" borderId="36" xfId="0" applyNumberFormat="1" applyFont="1" applyFill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" fontId="10" fillId="7" borderId="14" xfId="0" applyNumberFormat="1" applyFont="1" applyFill="1" applyBorder="1" applyAlignment="1">
      <alignment horizontal="center" vertical="center" wrapText="1"/>
    </xf>
    <xf numFmtId="4" fontId="10" fillId="7" borderId="38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2" fontId="4" fillId="10" borderId="14" xfId="0" applyNumberFormat="1" applyFont="1" applyFill="1" applyBorder="1" applyAlignment="1">
      <alignment horizontal="center" vertical="center" wrapText="1"/>
    </xf>
    <xf numFmtId="2" fontId="4" fillId="10" borderId="38" xfId="0" applyNumberFormat="1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4" fontId="22" fillId="0" borderId="1" xfId="0" applyNumberFormat="1" applyFont="1" applyBorder="1" applyAlignment="1">
      <alignment horizontal="left" vertical="top" wrapText="1"/>
    </xf>
    <xf numFmtId="4" fontId="22" fillId="0" borderId="14" xfId="0" applyNumberFormat="1" applyFont="1" applyBorder="1" applyAlignment="1">
      <alignment horizontal="left" vertical="top" wrapText="1"/>
    </xf>
    <xf numFmtId="4" fontId="22" fillId="0" borderId="7" xfId="0" applyNumberFormat="1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/>
    </xf>
    <xf numFmtId="165" fontId="3" fillId="7" borderId="14" xfId="0" applyNumberFormat="1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 wrapText="1"/>
    </xf>
    <xf numFmtId="4" fontId="2" fillId="7" borderId="7" xfId="0" applyNumberFormat="1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/>
    </xf>
    <xf numFmtId="49" fontId="6" fillId="10" borderId="19" xfId="0" applyNumberFormat="1" applyFont="1" applyFill="1" applyBorder="1" applyAlignment="1">
      <alignment horizontal="center" vertical="center"/>
    </xf>
    <xf numFmtId="49" fontId="6" fillId="10" borderId="15" xfId="0" applyNumberFormat="1" applyFont="1" applyFill="1" applyBorder="1" applyAlignment="1">
      <alignment horizontal="center" vertical="center"/>
    </xf>
    <xf numFmtId="49" fontId="6" fillId="10" borderId="42" xfId="0" applyNumberFormat="1" applyFont="1" applyFill="1" applyBorder="1" applyAlignment="1">
      <alignment horizontal="center" vertical="center"/>
    </xf>
    <xf numFmtId="165" fontId="3" fillId="5" borderId="6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D5FF"/>
      <color rgb="FFFFCCCC"/>
      <color rgb="FFD6C1FF"/>
      <color rgb="FFFFFF99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9"/>
  <sheetViews>
    <sheetView tabSelected="1" zoomScale="50" zoomScaleNormal="50" zoomScaleSheetLayoutView="40" workbookViewId="0">
      <pane xSplit="4" ySplit="4" topLeftCell="E50" activePane="bottomRight" state="frozen"/>
      <selection pane="topRight" activeCell="E1" sqref="E1"/>
      <selection pane="bottomLeft" activeCell="A5" sqref="A5"/>
      <selection pane="bottomRight" activeCell="H4" sqref="H4"/>
    </sheetView>
  </sheetViews>
  <sheetFormatPr defaultColWidth="9.109375" defaultRowHeight="21"/>
  <cols>
    <col min="1" max="1" width="7.44140625" style="44" customWidth="1"/>
    <col min="2" max="2" width="65.33203125" style="46" customWidth="1"/>
    <col min="3" max="3" width="14.5546875" style="46" customWidth="1"/>
    <col min="4" max="4" width="25.109375" style="47" customWidth="1"/>
    <col min="5" max="5" width="19.6640625" style="46" customWidth="1"/>
    <col min="6" max="6" width="21.88671875" style="46" customWidth="1"/>
    <col min="7" max="7" width="22.44140625" style="46" customWidth="1"/>
    <col min="8" max="8" width="18.33203125" style="46" customWidth="1"/>
    <col min="9" max="9" width="52.109375" style="46" customWidth="1"/>
    <col min="10" max="10" width="14.109375" style="46" customWidth="1"/>
    <col min="11" max="11" width="15.6640625" style="46" customWidth="1"/>
    <col min="12" max="13" width="16.109375" style="46" customWidth="1"/>
    <col min="14" max="14" width="18.5546875" style="46" customWidth="1"/>
    <col min="15" max="16384" width="9.109375" style="39"/>
  </cols>
  <sheetData>
    <row r="1" spans="1:14">
      <c r="B1" s="45" t="s">
        <v>55</v>
      </c>
      <c r="N1" s="48" t="s">
        <v>16</v>
      </c>
    </row>
    <row r="2" spans="1:14" ht="131.25" customHeight="1" thickBot="1">
      <c r="A2" s="335" t="s">
        <v>105</v>
      </c>
      <c r="B2" s="335"/>
      <c r="C2" s="335"/>
      <c r="D2" s="335"/>
      <c r="E2" s="335"/>
      <c r="F2" s="335"/>
      <c r="G2" s="335"/>
      <c r="H2" s="335"/>
      <c r="I2" s="335"/>
      <c r="J2" s="333" t="s">
        <v>102</v>
      </c>
      <c r="K2" s="333"/>
      <c r="L2" s="333"/>
      <c r="M2" s="333"/>
      <c r="N2" s="334"/>
    </row>
    <row r="3" spans="1:14" ht="101.25" customHeight="1" thickBot="1">
      <c r="A3" s="3" t="s">
        <v>0</v>
      </c>
      <c r="B3" s="4" t="s">
        <v>1</v>
      </c>
      <c r="C3" s="336" t="s">
        <v>2</v>
      </c>
      <c r="D3" s="337"/>
      <c r="E3" s="338" t="s">
        <v>59</v>
      </c>
      <c r="F3" s="339"/>
      <c r="G3" s="340"/>
      <c r="H3" s="340"/>
      <c r="I3" s="341" t="s">
        <v>58</v>
      </c>
      <c r="J3" s="357" t="s">
        <v>128</v>
      </c>
      <c r="K3" s="358"/>
      <c r="L3" s="358"/>
      <c r="M3" s="358"/>
      <c r="N3" s="346" t="s">
        <v>15</v>
      </c>
    </row>
    <row r="4" spans="1:14" ht="186.6" customHeight="1" thickBot="1">
      <c r="A4" s="3"/>
      <c r="B4" s="26" t="s">
        <v>108</v>
      </c>
      <c r="C4" s="201" t="s">
        <v>3</v>
      </c>
      <c r="D4" s="31" t="s">
        <v>4</v>
      </c>
      <c r="E4" s="32" t="s">
        <v>126</v>
      </c>
      <c r="F4" s="166" t="s">
        <v>14</v>
      </c>
      <c r="G4" s="168" t="s">
        <v>141</v>
      </c>
      <c r="H4" s="169" t="s">
        <v>111</v>
      </c>
      <c r="I4" s="342"/>
      <c r="J4" s="49" t="s">
        <v>56</v>
      </c>
      <c r="K4" s="165" t="s">
        <v>60</v>
      </c>
      <c r="L4" s="156" t="s">
        <v>119</v>
      </c>
      <c r="M4" s="160" t="s">
        <v>127</v>
      </c>
      <c r="N4" s="347"/>
    </row>
    <row r="5" spans="1:14" s="43" customFormat="1" ht="24.75" customHeight="1">
      <c r="A5" s="348"/>
      <c r="B5" s="351" t="s">
        <v>34</v>
      </c>
      <c r="C5" s="354"/>
      <c r="D5" s="50" t="s">
        <v>5</v>
      </c>
      <c r="E5" s="51">
        <f>E6+E7+E8</f>
        <v>222.40126099999998</v>
      </c>
      <c r="F5" s="51">
        <f t="shared" ref="F5:N5" si="0">F6+F7+F8</f>
        <v>213.33416300000002</v>
      </c>
      <c r="G5" s="167">
        <f t="shared" si="0"/>
        <v>79.390002999999993</v>
      </c>
      <c r="H5" s="167">
        <f t="shared" si="0"/>
        <v>113.74000000000001</v>
      </c>
      <c r="I5" s="343"/>
      <c r="J5" s="180">
        <f t="shared" si="0"/>
        <v>203.95349999999999</v>
      </c>
      <c r="K5" s="180">
        <f t="shared" si="0"/>
        <v>393.63443599999994</v>
      </c>
      <c r="L5" s="181">
        <f t="shared" si="0"/>
        <v>204.31367799999998</v>
      </c>
      <c r="M5" s="181">
        <f t="shared" ref="M5" si="1">M6+M7+M8</f>
        <v>254.30306899999999</v>
      </c>
      <c r="N5" s="52">
        <f t="shared" si="0"/>
        <v>1392.3459439999997</v>
      </c>
    </row>
    <row r="6" spans="1:14" s="43" customFormat="1" ht="24.75" customHeight="1">
      <c r="A6" s="349"/>
      <c r="B6" s="352"/>
      <c r="C6" s="355"/>
      <c r="D6" s="53" t="s">
        <v>13</v>
      </c>
      <c r="E6" s="54">
        <f t="shared" ref="E6:H8" si="2">E11+E185</f>
        <v>109.84680400000001</v>
      </c>
      <c r="F6" s="54">
        <f t="shared" si="2"/>
        <v>109.62220000000001</v>
      </c>
      <c r="G6" s="54">
        <f t="shared" si="2"/>
        <v>44.986269999999998</v>
      </c>
      <c r="H6" s="54">
        <f t="shared" si="2"/>
        <v>23.64</v>
      </c>
      <c r="I6" s="344"/>
      <c r="J6" s="182">
        <f t="shared" ref="J6:N8" si="3">J11+J185</f>
        <v>30.23</v>
      </c>
      <c r="K6" s="182">
        <f t="shared" si="3"/>
        <v>70.24799999999999</v>
      </c>
      <c r="L6" s="183">
        <f t="shared" si="3"/>
        <v>84.440100000000001</v>
      </c>
      <c r="M6" s="183">
        <f t="shared" si="3"/>
        <v>81.006594000000007</v>
      </c>
      <c r="N6" s="55">
        <f t="shared" si="3"/>
        <v>399.41149799999999</v>
      </c>
    </row>
    <row r="7" spans="1:14" s="43" customFormat="1" ht="24.75" customHeight="1">
      <c r="A7" s="349"/>
      <c r="B7" s="352"/>
      <c r="C7" s="355"/>
      <c r="D7" s="53" t="s">
        <v>6</v>
      </c>
      <c r="E7" s="54">
        <f t="shared" si="2"/>
        <v>104.404348</v>
      </c>
      <c r="F7" s="54">
        <f t="shared" si="2"/>
        <v>96.458752000000004</v>
      </c>
      <c r="G7" s="54">
        <f t="shared" si="2"/>
        <v>33.735928000000001</v>
      </c>
      <c r="H7" s="54">
        <f t="shared" si="2"/>
        <v>85.4</v>
      </c>
      <c r="I7" s="344"/>
      <c r="J7" s="182">
        <f t="shared" si="3"/>
        <v>113.066</v>
      </c>
      <c r="K7" s="182">
        <f t="shared" si="3"/>
        <v>199.00197199999999</v>
      </c>
      <c r="L7" s="183">
        <f t="shared" si="3"/>
        <v>116.45248999999998</v>
      </c>
      <c r="M7" s="183">
        <f t="shared" si="3"/>
        <v>168.99399499999998</v>
      </c>
      <c r="N7" s="55">
        <f t="shared" si="3"/>
        <v>787.31880499999988</v>
      </c>
    </row>
    <row r="8" spans="1:14" s="43" customFormat="1" ht="24.75" customHeight="1" thickBot="1">
      <c r="A8" s="350"/>
      <c r="B8" s="353"/>
      <c r="C8" s="356"/>
      <c r="D8" s="56" t="s">
        <v>7</v>
      </c>
      <c r="E8" s="54">
        <f t="shared" si="2"/>
        <v>8.1501090000000005</v>
      </c>
      <c r="F8" s="57">
        <f t="shared" si="2"/>
        <v>7.2532110000000003</v>
      </c>
      <c r="G8" s="57">
        <f t="shared" si="2"/>
        <v>0.66780499999999998</v>
      </c>
      <c r="H8" s="57">
        <f t="shared" si="2"/>
        <v>4.7</v>
      </c>
      <c r="I8" s="345"/>
      <c r="J8" s="184">
        <f t="shared" si="3"/>
        <v>60.657500000000006</v>
      </c>
      <c r="K8" s="184">
        <f t="shared" si="3"/>
        <v>124.38446399999999</v>
      </c>
      <c r="L8" s="185">
        <f t="shared" si="3"/>
        <v>3.4210880000000001</v>
      </c>
      <c r="M8" s="185">
        <f t="shared" si="3"/>
        <v>4.3024800000000001</v>
      </c>
      <c r="N8" s="58">
        <f t="shared" si="3"/>
        <v>205.61564099999995</v>
      </c>
    </row>
    <row r="9" spans="1:14" s="62" customFormat="1" ht="11.25" customHeight="1" thickBot="1">
      <c r="A9" s="5"/>
      <c r="B9" s="59"/>
      <c r="C9" s="60"/>
      <c r="D9" s="61"/>
      <c r="E9" s="6"/>
      <c r="F9" s="6"/>
      <c r="G9" s="6"/>
      <c r="H9" s="6"/>
      <c r="I9" s="6" t="s">
        <v>123</v>
      </c>
      <c r="J9" s="6"/>
      <c r="K9" s="6"/>
      <c r="L9" s="6"/>
      <c r="M9" s="6"/>
      <c r="N9" s="7"/>
    </row>
    <row r="10" spans="1:14" s="43" customFormat="1" ht="24.75" customHeight="1">
      <c r="A10" s="302"/>
      <c r="B10" s="317" t="s">
        <v>27</v>
      </c>
      <c r="C10" s="299"/>
      <c r="D10" s="63" t="s">
        <v>5</v>
      </c>
      <c r="E10" s="13">
        <f>SUM(E11:E13)</f>
        <v>123.103847</v>
      </c>
      <c r="F10" s="13">
        <f>SUM(F11:F13)</f>
        <v>120.226575</v>
      </c>
      <c r="G10" s="13">
        <f>SUM(G11:G13)</f>
        <v>50.978892999999999</v>
      </c>
      <c r="H10" s="13">
        <f>SUM(H11:H13)</f>
        <v>26.04</v>
      </c>
      <c r="I10" s="314"/>
      <c r="J10" s="13">
        <f>SUM(J11:J13)</f>
        <v>83.976500000000001</v>
      </c>
      <c r="K10" s="13">
        <f>SUM(K11:K13)</f>
        <v>109.15594499999999</v>
      </c>
      <c r="L10" s="13">
        <f>SUM(L11:L13)</f>
        <v>103.93408000000001</v>
      </c>
      <c r="M10" s="13">
        <f>SUM(M11:M13)</f>
        <v>28.281530000000004</v>
      </c>
      <c r="N10" s="14">
        <f t="shared" ref="N10" si="4">SUM(N11:N13)</f>
        <v>474.49190199999998</v>
      </c>
    </row>
    <row r="11" spans="1:14" s="43" customFormat="1" ht="24.75" customHeight="1">
      <c r="A11" s="303"/>
      <c r="B11" s="318"/>
      <c r="C11" s="300"/>
      <c r="D11" s="64" t="s">
        <v>13</v>
      </c>
      <c r="E11" s="20">
        <f>E36+E52+E66+E179+E125</f>
        <v>109.84680400000001</v>
      </c>
      <c r="F11" s="20">
        <f t="shared" ref="F11:G11" si="5">F36+F52+F66+F179+F125</f>
        <v>109.62220000000001</v>
      </c>
      <c r="G11" s="20">
        <f t="shared" si="5"/>
        <v>44.986269999999998</v>
      </c>
      <c r="H11" s="20">
        <f t="shared" ref="H11:H13" si="6">H36+H52+H66+H179</f>
        <v>23.64</v>
      </c>
      <c r="I11" s="315"/>
      <c r="J11" s="20">
        <f t="shared" ref="J11:M13" si="7">J36+J52+J66+J179</f>
        <v>30.23</v>
      </c>
      <c r="K11" s="20">
        <f t="shared" si="7"/>
        <v>70.24799999999999</v>
      </c>
      <c r="L11" s="20">
        <f t="shared" si="7"/>
        <v>84.440100000000001</v>
      </c>
      <c r="M11" s="20">
        <f t="shared" si="7"/>
        <v>25.176730000000003</v>
      </c>
      <c r="N11" s="25">
        <f>E11+H11+J11+K11+L11+M11</f>
        <v>343.58163400000001</v>
      </c>
    </row>
    <row r="12" spans="1:14" s="43" customFormat="1" ht="24.75" customHeight="1">
      <c r="A12" s="303"/>
      <c r="B12" s="318"/>
      <c r="C12" s="300"/>
      <c r="D12" s="64" t="s">
        <v>6</v>
      </c>
      <c r="E12" s="20">
        <f t="shared" ref="E12:F13" si="8">E37+E53+E67+E180+E126</f>
        <v>6.996302</v>
      </c>
      <c r="F12" s="20">
        <f>F37+F53+F67+F180+F126</f>
        <v>4.8182949999999991</v>
      </c>
      <c r="G12" s="20">
        <f>G37+G53+G67+G180+G126</f>
        <v>5.8733569999999995</v>
      </c>
      <c r="H12" s="20">
        <f t="shared" si="6"/>
        <v>1.4</v>
      </c>
      <c r="I12" s="315"/>
      <c r="J12" s="20">
        <f t="shared" si="7"/>
        <v>49.852000000000004</v>
      </c>
      <c r="K12" s="20">
        <f t="shared" si="7"/>
        <v>36.839700000000001</v>
      </c>
      <c r="L12" s="20">
        <f t="shared" si="7"/>
        <v>18.550699999999999</v>
      </c>
      <c r="M12" s="20">
        <f t="shared" si="7"/>
        <v>2.6208</v>
      </c>
      <c r="N12" s="25">
        <f t="shared" ref="N12:N13" si="9">E12+H12+J12+K12+L12+M12</f>
        <v>116.259502</v>
      </c>
    </row>
    <row r="13" spans="1:14" s="43" customFormat="1" ht="39" customHeight="1" thickBot="1">
      <c r="A13" s="304"/>
      <c r="B13" s="319"/>
      <c r="C13" s="301"/>
      <c r="D13" s="65" t="s">
        <v>7</v>
      </c>
      <c r="E13" s="20">
        <f t="shared" si="8"/>
        <v>6.2607410000000003</v>
      </c>
      <c r="F13" s="20">
        <f t="shared" si="8"/>
        <v>5.7860800000000001</v>
      </c>
      <c r="G13" s="20">
        <f t="shared" ref="G13" si="10">G38+G54+G68+G181+G127</f>
        <v>0.11926600000000001</v>
      </c>
      <c r="H13" s="20">
        <f t="shared" si="6"/>
        <v>1</v>
      </c>
      <c r="I13" s="316"/>
      <c r="J13" s="20">
        <f t="shared" si="7"/>
        <v>3.8945000000000003</v>
      </c>
      <c r="K13" s="20">
        <f t="shared" si="7"/>
        <v>2.0682450000000001</v>
      </c>
      <c r="L13" s="20">
        <f t="shared" si="7"/>
        <v>0.94328000000000012</v>
      </c>
      <c r="M13" s="20">
        <f t="shared" si="7"/>
        <v>0.48399999999999999</v>
      </c>
      <c r="N13" s="25">
        <f t="shared" si="9"/>
        <v>14.650766000000001</v>
      </c>
    </row>
    <row r="14" spans="1:14" s="62" customFormat="1" ht="11.25" customHeight="1" thickBot="1">
      <c r="A14" s="21"/>
      <c r="B14" s="61"/>
      <c r="C14" s="60"/>
      <c r="D14" s="61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4" s="43" customFormat="1" ht="57.75" customHeight="1" thickBot="1">
      <c r="A15" s="8"/>
      <c r="B15" s="9"/>
      <c r="C15" s="9"/>
      <c r="D15" s="9"/>
      <c r="E15" s="23" t="s">
        <v>36</v>
      </c>
      <c r="F15" s="22" t="s">
        <v>42</v>
      </c>
      <c r="G15" s="24"/>
      <c r="H15" s="9"/>
      <c r="I15" s="9"/>
      <c r="J15" s="9"/>
      <c r="K15" s="9"/>
      <c r="L15" s="9"/>
      <c r="M15" s="9"/>
      <c r="N15" s="10"/>
    </row>
    <row r="16" spans="1:14" s="43" customFormat="1" ht="21" customHeight="1">
      <c r="A16" s="320" t="s">
        <v>83</v>
      </c>
      <c r="B16" s="321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14" s="43" customFormat="1" ht="19.2">
      <c r="A17" s="1"/>
      <c r="B17" s="2" t="s">
        <v>9</v>
      </c>
      <c r="C17" s="288" t="s">
        <v>10</v>
      </c>
      <c r="D17" s="289"/>
      <c r="E17" s="289"/>
      <c r="F17" s="289"/>
      <c r="G17" s="289"/>
      <c r="H17" s="289"/>
      <c r="I17" s="289"/>
      <c r="J17" s="202"/>
      <c r="K17" s="202"/>
      <c r="L17" s="202"/>
      <c r="M17" s="203"/>
      <c r="N17" s="204"/>
    </row>
    <row r="18" spans="1:14" s="62" customFormat="1" ht="24" customHeight="1">
      <c r="A18" s="249" t="s">
        <v>11</v>
      </c>
      <c r="B18" s="305" t="s">
        <v>82</v>
      </c>
      <c r="C18" s="252"/>
      <c r="D18" s="41" t="s">
        <v>12</v>
      </c>
      <c r="E18" s="12">
        <f t="shared" ref="E18" si="11">SUM(E19:E21)</f>
        <v>115.91765700000001</v>
      </c>
      <c r="F18" s="116">
        <f>SUM(F19:F21)</f>
        <v>115.21744000000001</v>
      </c>
      <c r="G18" s="12">
        <f t="shared" ref="G18:H18" si="12">SUM(G19:G21)</f>
        <v>45.969757999999999</v>
      </c>
      <c r="H18" s="12">
        <f t="shared" si="12"/>
        <v>26.04</v>
      </c>
      <c r="I18" s="308" t="s">
        <v>140</v>
      </c>
      <c r="J18" s="42">
        <f t="shared" ref="J18:L18" si="13">SUM(J19:J21)</f>
        <v>26.442</v>
      </c>
      <c r="K18" s="42">
        <f t="shared" si="13"/>
        <v>24.003</v>
      </c>
      <c r="L18" s="42">
        <f t="shared" si="13"/>
        <v>25.5337</v>
      </c>
      <c r="M18" s="42">
        <f t="shared" ref="M18" si="14">SUM(M19:M21)</f>
        <v>24.765530000000002</v>
      </c>
      <c r="N18" s="173">
        <f>E18+H18+J18+K18+L18+M18</f>
        <v>242.70188700000006</v>
      </c>
    </row>
    <row r="19" spans="1:14" s="62" customFormat="1" ht="22.8">
      <c r="A19" s="250"/>
      <c r="B19" s="306"/>
      <c r="C19" s="253"/>
      <c r="D19" s="27" t="s">
        <v>13</v>
      </c>
      <c r="E19" s="86">
        <v>109.21150400000001</v>
      </c>
      <c r="F19" s="86">
        <v>108.98690000000001</v>
      </c>
      <c r="G19" s="86">
        <v>44.350969999999997</v>
      </c>
      <c r="H19" s="86">
        <v>23.64</v>
      </c>
      <c r="I19" s="309"/>
      <c r="J19" s="33">
        <v>25.783999999999999</v>
      </c>
      <c r="K19" s="33">
        <v>23.405999999999999</v>
      </c>
      <c r="L19" s="123">
        <v>24.898800000000001</v>
      </c>
      <c r="M19" s="197">
        <v>24.149730000000002</v>
      </c>
      <c r="N19" s="174">
        <f>E19+H19+J19+K19+L19+M19</f>
        <v>231.090034</v>
      </c>
    </row>
    <row r="20" spans="1:14" s="62" customFormat="1" ht="22.8">
      <c r="A20" s="250"/>
      <c r="B20" s="306"/>
      <c r="C20" s="253"/>
      <c r="D20" s="27" t="s">
        <v>6</v>
      </c>
      <c r="E20" s="86">
        <v>0.494112</v>
      </c>
      <c r="F20" s="86">
        <v>0.49315999999999999</v>
      </c>
      <c r="G20" s="86">
        <v>1.548222</v>
      </c>
      <c r="H20" s="86">
        <v>1.4</v>
      </c>
      <c r="I20" s="309"/>
      <c r="J20" s="33">
        <v>0.52600000000000002</v>
      </c>
      <c r="K20" s="33">
        <v>0.47699999999999998</v>
      </c>
      <c r="L20" s="123">
        <v>0.5081</v>
      </c>
      <c r="M20" s="197">
        <v>0.49280000000000002</v>
      </c>
      <c r="N20" s="174">
        <f t="shared" ref="N20:N21" si="15">E20+H20+J20+K20+L20+M20</f>
        <v>3.8980119999999996</v>
      </c>
    </row>
    <row r="21" spans="1:14" s="62" customFormat="1" ht="408.6" customHeight="1">
      <c r="A21" s="251"/>
      <c r="B21" s="307"/>
      <c r="C21" s="254"/>
      <c r="D21" s="27" t="s">
        <v>7</v>
      </c>
      <c r="E21" s="86">
        <v>6.2120410000000001</v>
      </c>
      <c r="F21" s="86">
        <v>5.7373799999999999</v>
      </c>
      <c r="G21" s="192">
        <v>7.0566000000000004E-2</v>
      </c>
      <c r="H21" s="86">
        <v>1</v>
      </c>
      <c r="I21" s="310"/>
      <c r="J21" s="112">
        <v>0.13200000000000001</v>
      </c>
      <c r="K21" s="112">
        <v>0.12</v>
      </c>
      <c r="L21" s="123">
        <v>0.1268</v>
      </c>
      <c r="M21" s="123">
        <v>0.123</v>
      </c>
      <c r="N21" s="174">
        <f t="shared" si="15"/>
        <v>7.7138410000000004</v>
      </c>
    </row>
    <row r="22" spans="1:14" s="62" customFormat="1" ht="21" customHeight="1">
      <c r="A22" s="311" t="s">
        <v>103</v>
      </c>
      <c r="B22" s="312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</row>
    <row r="23" spans="1:14" s="62" customFormat="1" ht="19.2">
      <c r="A23" s="78"/>
      <c r="B23" s="79" t="s">
        <v>9</v>
      </c>
      <c r="C23" s="279" t="s">
        <v>10</v>
      </c>
      <c r="D23" s="280"/>
      <c r="E23" s="280"/>
      <c r="F23" s="280"/>
      <c r="G23" s="280"/>
      <c r="H23" s="280"/>
      <c r="I23" s="280"/>
      <c r="J23" s="327"/>
      <c r="K23" s="327"/>
      <c r="L23" s="327"/>
      <c r="M23" s="328"/>
      <c r="N23" s="329"/>
    </row>
    <row r="24" spans="1:14" s="62" customFormat="1" ht="22.5" customHeight="1">
      <c r="A24" s="249" t="s">
        <v>18</v>
      </c>
      <c r="B24" s="305" t="s">
        <v>84</v>
      </c>
      <c r="C24" s="252"/>
      <c r="D24" s="41" t="s">
        <v>12</v>
      </c>
      <c r="E24" s="12">
        <f t="shared" ref="E24:H24" si="16">SUM(E25:E27)</f>
        <v>0</v>
      </c>
      <c r="F24" s="12">
        <f t="shared" si="16"/>
        <v>0</v>
      </c>
      <c r="G24" s="12">
        <f t="shared" si="16"/>
        <v>0</v>
      </c>
      <c r="H24" s="12">
        <f t="shared" si="16"/>
        <v>0</v>
      </c>
      <c r="I24" s="205"/>
      <c r="J24" s="42">
        <f t="shared" ref="J24:M24" si="17">SUM(J25:J27)</f>
        <v>0</v>
      </c>
      <c r="K24" s="42">
        <f t="shared" si="17"/>
        <v>28.454999999999998</v>
      </c>
      <c r="L24" s="42">
        <f t="shared" si="17"/>
        <v>50.775319999999994</v>
      </c>
      <c r="M24" s="42">
        <f t="shared" si="17"/>
        <v>0</v>
      </c>
      <c r="N24" s="173">
        <f>E24+H24+J24+K24+L24+M24</f>
        <v>79.230319999999992</v>
      </c>
    </row>
    <row r="25" spans="1:14" s="62" customFormat="1" ht="22.8">
      <c r="A25" s="250"/>
      <c r="B25" s="306"/>
      <c r="C25" s="253"/>
      <c r="D25" s="27" t="s">
        <v>13</v>
      </c>
      <c r="E25" s="86">
        <v>0</v>
      </c>
      <c r="F25" s="192"/>
      <c r="G25" s="192"/>
      <c r="H25" s="86">
        <v>0</v>
      </c>
      <c r="I25" s="206"/>
      <c r="J25" s="197">
        <v>0</v>
      </c>
      <c r="K25" s="33">
        <v>22.256</v>
      </c>
      <c r="L25" s="123">
        <v>42.883299999999998</v>
      </c>
      <c r="M25" s="123"/>
      <c r="N25" s="173">
        <f>E25+H25+J25+K25+L25+M25</f>
        <v>65.139299999999992</v>
      </c>
    </row>
    <row r="26" spans="1:14" s="62" customFormat="1" ht="22.8">
      <c r="A26" s="250"/>
      <c r="B26" s="306"/>
      <c r="C26" s="253"/>
      <c r="D26" s="27" t="s">
        <v>6</v>
      </c>
      <c r="E26" s="86">
        <v>0</v>
      </c>
      <c r="F26" s="192"/>
      <c r="G26" s="192"/>
      <c r="H26" s="86">
        <v>0</v>
      </c>
      <c r="I26" s="206"/>
      <c r="J26" s="197">
        <v>0</v>
      </c>
      <c r="K26" s="33">
        <v>5.7720000000000002</v>
      </c>
      <c r="L26" s="123">
        <v>7.8513999999999999</v>
      </c>
      <c r="M26" s="123"/>
      <c r="N26" s="173">
        <f t="shared" ref="N26:N27" si="18">E26+H26+J26+K26+L26+M26</f>
        <v>13.6234</v>
      </c>
    </row>
    <row r="27" spans="1:14" s="62" customFormat="1" ht="408.75" customHeight="1">
      <c r="A27" s="251"/>
      <c r="B27" s="307"/>
      <c r="C27" s="254"/>
      <c r="D27" s="27" t="s">
        <v>7</v>
      </c>
      <c r="E27" s="86">
        <v>0</v>
      </c>
      <c r="F27" s="192"/>
      <c r="G27" s="192"/>
      <c r="H27" s="86">
        <v>0</v>
      </c>
      <c r="I27" s="207"/>
      <c r="J27" s="197">
        <v>0</v>
      </c>
      <c r="K27" s="112">
        <v>0.42699999999999999</v>
      </c>
      <c r="L27" s="123">
        <v>4.0620000000000003E-2</v>
      </c>
      <c r="M27" s="123"/>
      <c r="N27" s="173">
        <f t="shared" si="18"/>
        <v>0.46761999999999998</v>
      </c>
    </row>
    <row r="28" spans="1:14" s="62" customFormat="1" ht="83.25" customHeight="1" thickBot="1">
      <c r="A28" s="16" t="s">
        <v>17</v>
      </c>
      <c r="B28" s="17" t="s">
        <v>19</v>
      </c>
      <c r="C28" s="18"/>
      <c r="D28" s="19"/>
      <c r="E28" s="28"/>
      <c r="F28" s="28"/>
      <c r="G28" s="28"/>
      <c r="H28" s="28"/>
      <c r="I28" s="29"/>
      <c r="J28" s="80"/>
      <c r="K28" s="80"/>
      <c r="L28" s="80"/>
      <c r="M28" s="161"/>
      <c r="N28" s="81"/>
    </row>
    <row r="29" spans="1:14" s="62" customFormat="1" ht="35.4" customHeight="1" thickBot="1">
      <c r="A29" s="323" t="s">
        <v>21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5"/>
    </row>
    <row r="30" spans="1:14" s="62" customFormat="1" ht="19.2">
      <c r="A30" s="83"/>
      <c r="B30" s="36" t="s">
        <v>9</v>
      </c>
      <c r="C30" s="326" t="s">
        <v>10</v>
      </c>
      <c r="D30" s="326"/>
      <c r="E30" s="326"/>
      <c r="F30" s="326"/>
      <c r="G30" s="326"/>
      <c r="H30" s="326"/>
      <c r="I30" s="326"/>
      <c r="J30" s="327"/>
      <c r="K30" s="327"/>
      <c r="L30" s="327"/>
      <c r="M30" s="328"/>
      <c r="N30" s="329"/>
    </row>
    <row r="31" spans="1:14" s="62" customFormat="1" ht="22.8">
      <c r="A31" s="330" t="s">
        <v>11</v>
      </c>
      <c r="B31" s="215" t="s">
        <v>22</v>
      </c>
      <c r="C31" s="261"/>
      <c r="D31" s="84" t="s">
        <v>12</v>
      </c>
      <c r="E31" s="12">
        <f t="shared" ref="E31:H31" si="19">SUM(E32:E34)</f>
        <v>0</v>
      </c>
      <c r="F31" s="12">
        <f t="shared" si="19"/>
        <v>0</v>
      </c>
      <c r="G31" s="12">
        <f t="shared" si="19"/>
        <v>0</v>
      </c>
      <c r="H31" s="12">
        <f t="shared" si="19"/>
        <v>0</v>
      </c>
      <c r="I31" s="205"/>
      <c r="J31" s="12">
        <f t="shared" ref="J31:M31" si="20">SUM(J32:J34)</f>
        <v>0</v>
      </c>
      <c r="K31" s="12">
        <f t="shared" si="20"/>
        <v>0</v>
      </c>
      <c r="L31" s="12">
        <f t="shared" si="20"/>
        <v>0</v>
      </c>
      <c r="M31" s="12">
        <f t="shared" si="20"/>
        <v>0</v>
      </c>
      <c r="N31" s="15">
        <f>E31+H31+J31+K31+L31+M31</f>
        <v>0</v>
      </c>
    </row>
    <row r="32" spans="1:14" s="62" customFormat="1" ht="22.8">
      <c r="A32" s="330"/>
      <c r="B32" s="216"/>
      <c r="C32" s="262"/>
      <c r="D32" s="85" t="s">
        <v>13</v>
      </c>
      <c r="E32" s="192"/>
      <c r="F32" s="192"/>
      <c r="G32" s="192"/>
      <c r="H32" s="192"/>
      <c r="I32" s="331"/>
      <c r="J32" s="85"/>
      <c r="K32" s="85"/>
      <c r="L32" s="85"/>
      <c r="M32" s="192"/>
      <c r="N32" s="15">
        <f t="shared" ref="N32:N38" si="21">E32+H32+J32+K32+L32+M32</f>
        <v>0</v>
      </c>
    </row>
    <row r="33" spans="1:14" s="62" customFormat="1" ht="22.8">
      <c r="A33" s="330"/>
      <c r="B33" s="216"/>
      <c r="C33" s="262"/>
      <c r="D33" s="85" t="s">
        <v>6</v>
      </c>
      <c r="E33" s="192"/>
      <c r="F33" s="192"/>
      <c r="G33" s="192"/>
      <c r="H33" s="192"/>
      <c r="I33" s="331"/>
      <c r="J33" s="85"/>
      <c r="K33" s="85"/>
      <c r="L33" s="85"/>
      <c r="M33" s="192"/>
      <c r="N33" s="15">
        <f t="shared" si="21"/>
        <v>0</v>
      </c>
    </row>
    <row r="34" spans="1:14" s="62" customFormat="1" ht="22.8">
      <c r="A34" s="330"/>
      <c r="B34" s="216"/>
      <c r="C34" s="262"/>
      <c r="D34" s="85" t="s">
        <v>7</v>
      </c>
      <c r="E34" s="192"/>
      <c r="F34" s="192"/>
      <c r="G34" s="192"/>
      <c r="H34" s="192"/>
      <c r="I34" s="332"/>
      <c r="J34" s="85"/>
      <c r="K34" s="85"/>
      <c r="L34" s="85"/>
      <c r="M34" s="192"/>
      <c r="N34" s="15">
        <f t="shared" si="21"/>
        <v>0</v>
      </c>
    </row>
    <row r="35" spans="1:14" s="62" customFormat="1" ht="40.799999999999997">
      <c r="A35" s="232"/>
      <c r="B35" s="11" t="s">
        <v>35</v>
      </c>
      <c r="C35" s="234"/>
      <c r="D35" s="88" t="s">
        <v>5</v>
      </c>
      <c r="E35" s="89">
        <f>E36+E37+E38</f>
        <v>115.91765700000001</v>
      </c>
      <c r="F35" s="89">
        <f t="shared" ref="F35:H35" si="22">F36+F37+F38</f>
        <v>115.21744000000001</v>
      </c>
      <c r="G35" s="89">
        <f t="shared" si="22"/>
        <v>45.969757999999999</v>
      </c>
      <c r="H35" s="89">
        <f t="shared" si="22"/>
        <v>26.04</v>
      </c>
      <c r="I35" s="236"/>
      <c r="J35" s="98">
        <f t="shared" ref="J35:M35" si="23">J36+J37+J38</f>
        <v>26.442</v>
      </c>
      <c r="K35" s="98">
        <f t="shared" si="23"/>
        <v>52.457999999999998</v>
      </c>
      <c r="L35" s="155">
        <f t="shared" si="23"/>
        <v>76.309020000000004</v>
      </c>
      <c r="M35" s="155">
        <f t="shared" si="23"/>
        <v>24.765530000000002</v>
      </c>
      <c r="N35" s="172">
        <f t="shared" si="21"/>
        <v>321.93220700000006</v>
      </c>
    </row>
    <row r="36" spans="1:14" s="62" customFormat="1" ht="22.8">
      <c r="A36" s="232"/>
      <c r="B36" s="239" t="str">
        <f>F15</f>
        <v>ЖИЛЬЕ И ГОРОДСКАЯ СРЕДА</v>
      </c>
      <c r="C36" s="234"/>
      <c r="D36" s="126" t="s">
        <v>13</v>
      </c>
      <c r="E36" s="90">
        <f>E19+E25</f>
        <v>109.21150400000001</v>
      </c>
      <c r="F36" s="90">
        <f>F19+F25</f>
        <v>108.98690000000001</v>
      </c>
      <c r="G36" s="90">
        <f>G19+G25</f>
        <v>44.350969999999997</v>
      </c>
      <c r="H36" s="90">
        <f>H19+H25</f>
        <v>23.64</v>
      </c>
      <c r="I36" s="237"/>
      <c r="J36" s="130">
        <f>J19+J25</f>
        <v>25.783999999999999</v>
      </c>
      <c r="K36" s="130">
        <f>K19+K25</f>
        <v>45.661999999999999</v>
      </c>
      <c r="L36" s="130">
        <f>L19+L25</f>
        <v>67.7821</v>
      </c>
      <c r="M36" s="130">
        <f>M19+M25</f>
        <v>24.149730000000002</v>
      </c>
      <c r="N36" s="172">
        <f t="shared" si="21"/>
        <v>296.22933399999999</v>
      </c>
    </row>
    <row r="37" spans="1:14" s="62" customFormat="1" ht="22.8">
      <c r="A37" s="232"/>
      <c r="B37" s="240"/>
      <c r="C37" s="234"/>
      <c r="D37" s="126" t="s">
        <v>6</v>
      </c>
      <c r="E37" s="90">
        <f>E20+E26</f>
        <v>0.494112</v>
      </c>
      <c r="F37" s="90">
        <f>F20+F26</f>
        <v>0.49315999999999999</v>
      </c>
      <c r="G37" s="90">
        <f t="shared" ref="G37:H37" si="24">G20+G26</f>
        <v>1.548222</v>
      </c>
      <c r="H37" s="90">
        <f t="shared" si="24"/>
        <v>1.4</v>
      </c>
      <c r="I37" s="237"/>
      <c r="J37" s="130">
        <f t="shared" ref="J37:M37" si="25">J20+J26</f>
        <v>0.52600000000000002</v>
      </c>
      <c r="K37" s="130">
        <f t="shared" si="25"/>
        <v>6.2490000000000006</v>
      </c>
      <c r="L37" s="130">
        <f t="shared" si="25"/>
        <v>8.3595000000000006</v>
      </c>
      <c r="M37" s="130">
        <f t="shared" si="25"/>
        <v>0.49280000000000002</v>
      </c>
      <c r="N37" s="172">
        <f t="shared" si="21"/>
        <v>17.521412000000002</v>
      </c>
    </row>
    <row r="38" spans="1:14" s="62" customFormat="1" ht="27" customHeight="1" thickBot="1">
      <c r="A38" s="233"/>
      <c r="B38" s="241"/>
      <c r="C38" s="235"/>
      <c r="D38" s="127" t="s">
        <v>7</v>
      </c>
      <c r="E38" s="90">
        <f>E21+E27</f>
        <v>6.2120410000000001</v>
      </c>
      <c r="F38" s="90">
        <f>F21+F27</f>
        <v>5.7373799999999999</v>
      </c>
      <c r="G38" s="90">
        <f t="shared" ref="G38:H38" si="26">G21+G27</f>
        <v>7.0566000000000004E-2</v>
      </c>
      <c r="H38" s="90">
        <f t="shared" si="26"/>
        <v>1</v>
      </c>
      <c r="I38" s="238"/>
      <c r="J38" s="130">
        <f t="shared" ref="J38:M38" si="27">J21+J27</f>
        <v>0.13200000000000001</v>
      </c>
      <c r="K38" s="130">
        <f t="shared" si="27"/>
        <v>0.54699999999999993</v>
      </c>
      <c r="L38" s="130">
        <f t="shared" si="27"/>
        <v>0.16742000000000001</v>
      </c>
      <c r="M38" s="130">
        <f t="shared" si="27"/>
        <v>0.123</v>
      </c>
      <c r="N38" s="172">
        <f t="shared" si="21"/>
        <v>8.1814609999999988</v>
      </c>
    </row>
    <row r="39" spans="1:14" s="96" customFormat="1" ht="38.25" customHeight="1" thickBot="1">
      <c r="A39" s="91"/>
      <c r="B39" s="92"/>
      <c r="C39" s="92"/>
      <c r="D39" s="92"/>
      <c r="E39" s="93" t="s">
        <v>38</v>
      </c>
      <c r="F39" s="94" t="s">
        <v>53</v>
      </c>
      <c r="G39" s="92"/>
      <c r="H39" s="92"/>
      <c r="I39" s="92"/>
      <c r="J39" s="92"/>
      <c r="K39" s="92"/>
      <c r="L39" s="92"/>
      <c r="M39" s="92"/>
      <c r="N39" s="95"/>
    </row>
    <row r="40" spans="1:14" s="62" customFormat="1" ht="19.8" thickBot="1">
      <c r="A40" s="294" t="s">
        <v>86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6"/>
    </row>
    <row r="41" spans="1:14" s="62" customFormat="1" ht="19.2">
      <c r="A41" s="78"/>
      <c r="B41" s="79" t="s">
        <v>9</v>
      </c>
      <c r="C41" s="279" t="s">
        <v>10</v>
      </c>
      <c r="D41" s="280"/>
      <c r="E41" s="280"/>
      <c r="F41" s="280"/>
      <c r="G41" s="280"/>
      <c r="H41" s="280"/>
      <c r="I41" s="280"/>
      <c r="J41" s="327"/>
      <c r="K41" s="327"/>
      <c r="L41" s="327"/>
      <c r="M41" s="328"/>
      <c r="N41" s="329"/>
    </row>
    <row r="42" spans="1:14" s="62" customFormat="1" ht="22.5" customHeight="1">
      <c r="A42" s="249" t="s">
        <v>11</v>
      </c>
      <c r="B42" s="215" t="s">
        <v>87</v>
      </c>
      <c r="C42" s="252"/>
      <c r="D42" s="41" t="s">
        <v>12</v>
      </c>
      <c r="E42" s="12">
        <f t="shared" ref="E42:H42" si="28">SUM(E43:E45)</f>
        <v>0</v>
      </c>
      <c r="F42" s="12">
        <f t="shared" si="28"/>
        <v>0</v>
      </c>
      <c r="G42" s="12">
        <f t="shared" si="28"/>
        <v>0</v>
      </c>
      <c r="H42" s="12">
        <f t="shared" si="28"/>
        <v>0</v>
      </c>
      <c r="I42" s="221" t="s">
        <v>69</v>
      </c>
      <c r="J42" s="42">
        <f t="shared" ref="J42:M42" si="29">SUM(J43:J45)</f>
        <v>3.7310000000000003</v>
      </c>
      <c r="K42" s="42">
        <f t="shared" si="29"/>
        <v>0</v>
      </c>
      <c r="L42" s="42">
        <f t="shared" si="29"/>
        <v>0</v>
      </c>
      <c r="M42" s="42">
        <f t="shared" si="29"/>
        <v>0</v>
      </c>
      <c r="N42" s="173">
        <f>E42+H42+J42+K42+L42+M42</f>
        <v>3.7310000000000003</v>
      </c>
    </row>
    <row r="43" spans="1:14" s="62" customFormat="1" ht="22.8">
      <c r="A43" s="250"/>
      <c r="B43" s="216"/>
      <c r="C43" s="253"/>
      <c r="D43" s="27" t="s">
        <v>13</v>
      </c>
      <c r="E43" s="192"/>
      <c r="F43" s="192"/>
      <c r="G43" s="192"/>
      <c r="H43" s="192"/>
      <c r="I43" s="244"/>
      <c r="J43" s="101">
        <v>3.4460000000000002</v>
      </c>
      <c r="K43" s="101"/>
      <c r="L43" s="101"/>
      <c r="M43" s="123"/>
      <c r="N43" s="173">
        <f t="shared" ref="N43:N45" si="30">E43+H43+J43+K43+L43+M43</f>
        <v>3.4460000000000002</v>
      </c>
    </row>
    <row r="44" spans="1:14" s="62" customFormat="1" ht="22.8">
      <c r="A44" s="250"/>
      <c r="B44" s="216"/>
      <c r="C44" s="253"/>
      <c r="D44" s="27" t="s">
        <v>6</v>
      </c>
      <c r="E44" s="192"/>
      <c r="F44" s="192"/>
      <c r="G44" s="192"/>
      <c r="H44" s="192"/>
      <c r="I44" s="244"/>
      <c r="J44" s="101">
        <v>0.27600000000000002</v>
      </c>
      <c r="K44" s="101"/>
      <c r="L44" s="101"/>
      <c r="M44" s="123"/>
      <c r="N44" s="173">
        <f t="shared" si="30"/>
        <v>0.27600000000000002</v>
      </c>
    </row>
    <row r="45" spans="1:14" s="62" customFormat="1" ht="22.8">
      <c r="A45" s="251"/>
      <c r="B45" s="228"/>
      <c r="C45" s="254"/>
      <c r="D45" s="27" t="s">
        <v>7</v>
      </c>
      <c r="E45" s="192"/>
      <c r="F45" s="192"/>
      <c r="G45" s="192"/>
      <c r="H45" s="192"/>
      <c r="I45" s="245"/>
      <c r="J45" s="112">
        <v>8.9999999999999993E-3</v>
      </c>
      <c r="K45" s="112"/>
      <c r="L45" s="112"/>
      <c r="M45" s="123"/>
      <c r="N45" s="173">
        <f t="shared" si="30"/>
        <v>8.9999999999999993E-3</v>
      </c>
    </row>
    <row r="46" spans="1:14" s="62" customFormat="1" ht="19.2">
      <c r="A46" s="78"/>
      <c r="B46" s="79" t="s">
        <v>9</v>
      </c>
      <c r="C46" s="279" t="s">
        <v>10</v>
      </c>
      <c r="D46" s="280"/>
      <c r="E46" s="280"/>
      <c r="F46" s="280"/>
      <c r="G46" s="280"/>
      <c r="H46" s="280"/>
      <c r="I46" s="280"/>
      <c r="J46" s="276"/>
      <c r="K46" s="276"/>
      <c r="L46" s="276"/>
      <c r="M46" s="277"/>
      <c r="N46" s="278"/>
    </row>
    <row r="47" spans="1:14" s="62" customFormat="1" ht="22.5" customHeight="1">
      <c r="A47" s="249" t="s">
        <v>18</v>
      </c>
      <c r="B47" s="215" t="s">
        <v>88</v>
      </c>
      <c r="C47" s="252"/>
      <c r="D47" s="41" t="s">
        <v>12</v>
      </c>
      <c r="E47" s="12">
        <f t="shared" ref="E47:H47" si="31">SUM(E48:E50)</f>
        <v>0</v>
      </c>
      <c r="F47" s="12">
        <f t="shared" si="31"/>
        <v>0</v>
      </c>
      <c r="G47" s="12">
        <f t="shared" si="31"/>
        <v>0</v>
      </c>
      <c r="H47" s="12">
        <f t="shared" si="31"/>
        <v>0</v>
      </c>
      <c r="I47" s="221" t="s">
        <v>110</v>
      </c>
      <c r="J47" s="42">
        <f t="shared" ref="J47:M47" si="32">SUM(J48:J50)</f>
        <v>0</v>
      </c>
      <c r="K47" s="42">
        <f t="shared" si="32"/>
        <v>0</v>
      </c>
      <c r="L47" s="42">
        <f t="shared" si="32"/>
        <v>16.719000000000001</v>
      </c>
      <c r="M47" s="42">
        <f t="shared" si="32"/>
        <v>0</v>
      </c>
      <c r="N47" s="173">
        <f>E47+H47+J47+K47+L47+M47</f>
        <v>16.719000000000001</v>
      </c>
    </row>
    <row r="48" spans="1:14" s="62" customFormat="1" ht="22.8">
      <c r="A48" s="250"/>
      <c r="B48" s="216"/>
      <c r="C48" s="253"/>
      <c r="D48" s="27" t="s">
        <v>13</v>
      </c>
      <c r="E48" s="192"/>
      <c r="F48" s="192"/>
      <c r="G48" s="192"/>
      <c r="H48" s="192"/>
      <c r="I48" s="244"/>
      <c r="J48" s="35"/>
      <c r="K48" s="35"/>
      <c r="L48" s="123">
        <v>14.657999999999999</v>
      </c>
      <c r="M48" s="123"/>
      <c r="N48" s="173">
        <f t="shared" ref="N48:N50" si="33">E48+H48+J48+K48+L48+M48</f>
        <v>14.657999999999999</v>
      </c>
    </row>
    <row r="49" spans="1:15" s="62" customFormat="1" ht="22.8">
      <c r="A49" s="250"/>
      <c r="B49" s="216"/>
      <c r="C49" s="253"/>
      <c r="D49" s="27" t="s">
        <v>6</v>
      </c>
      <c r="E49" s="192"/>
      <c r="F49" s="192"/>
      <c r="G49" s="192"/>
      <c r="H49" s="192"/>
      <c r="I49" s="244"/>
      <c r="J49" s="35"/>
      <c r="K49" s="35"/>
      <c r="L49" s="123">
        <v>1.9990000000000001</v>
      </c>
      <c r="M49" s="123"/>
      <c r="N49" s="173">
        <f t="shared" si="33"/>
        <v>1.9990000000000001</v>
      </c>
    </row>
    <row r="50" spans="1:15" s="62" customFormat="1" ht="237.75" customHeight="1">
      <c r="A50" s="250"/>
      <c r="B50" s="228"/>
      <c r="C50" s="253"/>
      <c r="D50" s="27" t="s">
        <v>7</v>
      </c>
      <c r="E50" s="192"/>
      <c r="F50" s="192"/>
      <c r="G50" s="192"/>
      <c r="H50" s="192"/>
      <c r="I50" s="245"/>
      <c r="J50" s="35"/>
      <c r="K50" s="35"/>
      <c r="L50" s="123">
        <v>6.2E-2</v>
      </c>
      <c r="M50" s="123"/>
      <c r="N50" s="173">
        <f t="shared" si="33"/>
        <v>6.2E-2</v>
      </c>
    </row>
    <row r="51" spans="1:15" s="125" customFormat="1" ht="40.799999999999997">
      <c r="A51" s="232" t="str">
        <f>E39</f>
        <v>II</v>
      </c>
      <c r="B51" s="11" t="s">
        <v>35</v>
      </c>
      <c r="C51" s="234"/>
      <c r="D51" s="88" t="s">
        <v>5</v>
      </c>
      <c r="E51" s="89">
        <f>E52+E53+E54</f>
        <v>0</v>
      </c>
      <c r="F51" s="89">
        <f t="shared" ref="F51:H51" si="34">F52+F53+F54</f>
        <v>0</v>
      </c>
      <c r="G51" s="89">
        <f t="shared" si="34"/>
        <v>0</v>
      </c>
      <c r="H51" s="89">
        <f t="shared" si="34"/>
        <v>0</v>
      </c>
      <c r="I51" s="236"/>
      <c r="J51" s="98">
        <f t="shared" ref="J51:N51" si="35">J52+J53+J54</f>
        <v>3.7310000000000003</v>
      </c>
      <c r="K51" s="98">
        <f t="shared" si="35"/>
        <v>0</v>
      </c>
      <c r="L51" s="155">
        <f t="shared" si="35"/>
        <v>16.719000000000001</v>
      </c>
      <c r="M51" s="155">
        <f t="shared" si="35"/>
        <v>0</v>
      </c>
      <c r="N51" s="170">
        <f t="shared" si="35"/>
        <v>20.45</v>
      </c>
    </row>
    <row r="52" spans="1:15" s="125" customFormat="1">
      <c r="A52" s="232"/>
      <c r="B52" s="239" t="str">
        <f>F39</f>
        <v>КУЛЬТУРА</v>
      </c>
      <c r="C52" s="234"/>
      <c r="D52" s="126" t="s">
        <v>13</v>
      </c>
      <c r="E52" s="90">
        <f>E43+E48</f>
        <v>0</v>
      </c>
      <c r="F52" s="90">
        <f>F43+F48</f>
        <v>0</v>
      </c>
      <c r="G52" s="90">
        <f>G43+G48</f>
        <v>0</v>
      </c>
      <c r="H52" s="90">
        <f>H43+H48</f>
        <v>0</v>
      </c>
      <c r="I52" s="237"/>
      <c r="J52" s="130">
        <f>J43+J48</f>
        <v>3.4460000000000002</v>
      </c>
      <c r="K52" s="130">
        <f>K43+K48</f>
        <v>0</v>
      </c>
      <c r="L52" s="130">
        <f>L43+L48</f>
        <v>14.657999999999999</v>
      </c>
      <c r="M52" s="130">
        <f>M43+M48</f>
        <v>0</v>
      </c>
      <c r="N52" s="171">
        <f>E52+H52+J52+K52+L52+M52</f>
        <v>18.103999999999999</v>
      </c>
    </row>
    <row r="53" spans="1:15" s="125" customFormat="1">
      <c r="A53" s="232"/>
      <c r="B53" s="240"/>
      <c r="C53" s="234"/>
      <c r="D53" s="126" t="s">
        <v>6</v>
      </c>
      <c r="E53" s="90">
        <f t="shared" ref="E53:F54" si="36">E44+E49</f>
        <v>0</v>
      </c>
      <c r="F53" s="90">
        <f t="shared" si="36"/>
        <v>0</v>
      </c>
      <c r="G53" s="90">
        <f t="shared" ref="G53:H53" si="37">G44+G49</f>
        <v>0</v>
      </c>
      <c r="H53" s="90">
        <f t="shared" si="37"/>
        <v>0</v>
      </c>
      <c r="I53" s="237"/>
      <c r="J53" s="130">
        <f t="shared" ref="J53:M53" si="38">J44+J49</f>
        <v>0.27600000000000002</v>
      </c>
      <c r="K53" s="130">
        <f t="shared" si="38"/>
        <v>0</v>
      </c>
      <c r="L53" s="130">
        <f t="shared" si="38"/>
        <v>1.9990000000000001</v>
      </c>
      <c r="M53" s="130">
        <f t="shared" si="38"/>
        <v>0</v>
      </c>
      <c r="N53" s="171">
        <f t="shared" ref="N53:N54" si="39">E53+H53+J53+K53+L53+M53</f>
        <v>2.2750000000000004</v>
      </c>
    </row>
    <row r="54" spans="1:15" s="125" customFormat="1" ht="21.6" thickBot="1">
      <c r="A54" s="233"/>
      <c r="B54" s="241"/>
      <c r="C54" s="235"/>
      <c r="D54" s="127" t="s">
        <v>7</v>
      </c>
      <c r="E54" s="90">
        <f t="shared" si="36"/>
        <v>0</v>
      </c>
      <c r="F54" s="90">
        <f t="shared" si="36"/>
        <v>0</v>
      </c>
      <c r="G54" s="90">
        <f t="shared" ref="G54:H54" si="40">G45+G50</f>
        <v>0</v>
      </c>
      <c r="H54" s="90">
        <f t="shared" si="40"/>
        <v>0</v>
      </c>
      <c r="I54" s="238"/>
      <c r="J54" s="130">
        <f t="shared" ref="J54:M54" si="41">J45+J50</f>
        <v>8.9999999999999993E-3</v>
      </c>
      <c r="K54" s="130">
        <f t="shared" si="41"/>
        <v>0</v>
      </c>
      <c r="L54" s="130">
        <f t="shared" si="41"/>
        <v>6.2E-2</v>
      </c>
      <c r="M54" s="130">
        <f t="shared" si="41"/>
        <v>0</v>
      </c>
      <c r="N54" s="171">
        <f t="shared" si="39"/>
        <v>7.0999999999999994E-2</v>
      </c>
    </row>
    <row r="55" spans="1:15" s="43" customFormat="1" ht="36.75" customHeight="1" thickBot="1">
      <c r="A55" s="8"/>
      <c r="B55" s="9"/>
      <c r="C55" s="9"/>
      <c r="D55" s="9"/>
      <c r="E55" s="23" t="s">
        <v>40</v>
      </c>
      <c r="F55" s="22" t="s">
        <v>39</v>
      </c>
      <c r="G55" s="24"/>
      <c r="H55" s="9"/>
      <c r="I55" s="9"/>
      <c r="J55" s="9"/>
      <c r="K55" s="9"/>
      <c r="L55" s="9"/>
      <c r="M55" s="9"/>
      <c r="N55" s="10"/>
    </row>
    <row r="56" spans="1:15" s="43" customFormat="1" ht="19.2">
      <c r="A56" s="1"/>
      <c r="B56" s="97" t="s">
        <v>9</v>
      </c>
      <c r="C56" s="288" t="s">
        <v>10</v>
      </c>
      <c r="D56" s="289"/>
      <c r="E56" s="289"/>
      <c r="F56" s="289"/>
      <c r="G56" s="289"/>
      <c r="H56" s="289"/>
      <c r="I56" s="289"/>
      <c r="J56" s="202"/>
      <c r="K56" s="202"/>
      <c r="L56" s="202"/>
      <c r="M56" s="203"/>
      <c r="N56" s="204"/>
    </row>
    <row r="57" spans="1:15" s="43" customFormat="1" ht="22.5" customHeight="1">
      <c r="A57" s="249" t="s">
        <v>11</v>
      </c>
      <c r="B57" s="268" t="s">
        <v>99</v>
      </c>
      <c r="C57" s="252"/>
      <c r="D57" s="41" t="s">
        <v>12</v>
      </c>
      <c r="E57" s="12">
        <f t="shared" ref="E57:H57" si="42">SUM(E58:E60)</f>
        <v>0</v>
      </c>
      <c r="F57" s="12">
        <f t="shared" si="42"/>
        <v>0</v>
      </c>
      <c r="G57" s="12">
        <f t="shared" si="42"/>
        <v>0</v>
      </c>
      <c r="H57" s="12">
        <f t="shared" si="42"/>
        <v>0</v>
      </c>
      <c r="I57" s="205"/>
      <c r="J57" s="42">
        <f t="shared" ref="J57:M57" si="43">SUM(J58:J60)</f>
        <v>0.02</v>
      </c>
      <c r="K57" s="42">
        <f t="shared" si="43"/>
        <v>0</v>
      </c>
      <c r="L57" s="42">
        <f t="shared" si="43"/>
        <v>0.02</v>
      </c>
      <c r="M57" s="42">
        <f t="shared" si="43"/>
        <v>0.01</v>
      </c>
      <c r="N57" s="173">
        <f>E57+H57+J57+K57+L57+M57</f>
        <v>0.05</v>
      </c>
      <c r="O57" s="128"/>
    </row>
    <row r="58" spans="1:15" s="43" customFormat="1" ht="22.8">
      <c r="A58" s="250"/>
      <c r="B58" s="268"/>
      <c r="C58" s="253"/>
      <c r="D58" s="27" t="s">
        <v>13</v>
      </c>
      <c r="E58" s="192">
        <v>0</v>
      </c>
      <c r="F58" s="192">
        <v>0</v>
      </c>
      <c r="G58" s="192">
        <v>0</v>
      </c>
      <c r="H58" s="192">
        <v>0</v>
      </c>
      <c r="I58" s="290"/>
      <c r="J58" s="197">
        <v>0</v>
      </c>
      <c r="K58" s="35"/>
      <c r="L58" s="123">
        <v>0</v>
      </c>
      <c r="M58" s="123">
        <v>0</v>
      </c>
      <c r="N58" s="173">
        <f t="shared" ref="N58:N64" si="44">E58+H58+J58+K58+L58+M58</f>
        <v>0</v>
      </c>
      <c r="O58" s="128"/>
    </row>
    <row r="59" spans="1:15" s="43" customFormat="1" ht="22.8">
      <c r="A59" s="250"/>
      <c r="B59" s="268"/>
      <c r="C59" s="253"/>
      <c r="D59" s="27" t="s">
        <v>6</v>
      </c>
      <c r="E59" s="192"/>
      <c r="F59" s="192"/>
      <c r="G59" s="192"/>
      <c r="H59" s="192">
        <v>0</v>
      </c>
      <c r="I59" s="290"/>
      <c r="J59" s="123">
        <v>0.02</v>
      </c>
      <c r="K59" s="35"/>
      <c r="L59" s="123">
        <v>0.02</v>
      </c>
      <c r="M59" s="123">
        <v>0.01</v>
      </c>
      <c r="N59" s="173">
        <f t="shared" si="44"/>
        <v>0.05</v>
      </c>
      <c r="O59" s="128"/>
    </row>
    <row r="60" spans="1:15" s="43" customFormat="1" ht="22.8">
      <c r="A60" s="251"/>
      <c r="B60" s="268"/>
      <c r="C60" s="254"/>
      <c r="D60" s="27" t="s">
        <v>7</v>
      </c>
      <c r="E60" s="192">
        <v>0</v>
      </c>
      <c r="F60" s="192">
        <v>0</v>
      </c>
      <c r="G60" s="192">
        <v>0</v>
      </c>
      <c r="H60" s="192">
        <v>0</v>
      </c>
      <c r="I60" s="291"/>
      <c r="J60" s="129">
        <v>0</v>
      </c>
      <c r="K60" s="35"/>
      <c r="L60" s="123">
        <v>0</v>
      </c>
      <c r="M60" s="123">
        <v>0</v>
      </c>
      <c r="N60" s="173">
        <f t="shared" si="44"/>
        <v>0</v>
      </c>
      <c r="O60" s="128"/>
    </row>
    <row r="61" spans="1:15" s="43" customFormat="1" ht="22.5" customHeight="1">
      <c r="A61" s="249" t="s">
        <v>18</v>
      </c>
      <c r="B61" s="218" t="s">
        <v>100</v>
      </c>
      <c r="C61" s="252"/>
      <c r="D61" s="41" t="s">
        <v>12</v>
      </c>
      <c r="E61" s="12">
        <f t="shared" ref="E61:H61" si="45">SUM(E62:E64)</f>
        <v>0</v>
      </c>
      <c r="F61" s="12">
        <f t="shared" si="45"/>
        <v>0</v>
      </c>
      <c r="G61" s="12">
        <f t="shared" si="45"/>
        <v>0</v>
      </c>
      <c r="H61" s="12">
        <f t="shared" si="45"/>
        <v>0</v>
      </c>
      <c r="I61" s="205"/>
      <c r="J61" s="42">
        <f t="shared" ref="J61:M61" si="46">SUM(J62:J64)</f>
        <v>1</v>
      </c>
      <c r="K61" s="42">
        <f t="shared" si="46"/>
        <v>6</v>
      </c>
      <c r="L61" s="42">
        <f t="shared" si="46"/>
        <v>2</v>
      </c>
      <c r="M61" s="42">
        <f t="shared" si="46"/>
        <v>0</v>
      </c>
      <c r="N61" s="173">
        <f t="shared" si="44"/>
        <v>9</v>
      </c>
    </row>
    <row r="62" spans="1:15" s="43" customFormat="1" ht="22.8">
      <c r="A62" s="250"/>
      <c r="B62" s="219"/>
      <c r="C62" s="253"/>
      <c r="D62" s="27" t="s">
        <v>13</v>
      </c>
      <c r="E62" s="192"/>
      <c r="F62" s="192"/>
      <c r="G62" s="192"/>
      <c r="H62" s="192"/>
      <c r="I62" s="290"/>
      <c r="J62" s="197">
        <v>1</v>
      </c>
      <c r="K62" s="197">
        <v>6</v>
      </c>
      <c r="L62" s="123">
        <v>2</v>
      </c>
      <c r="M62" s="123"/>
      <c r="N62" s="173">
        <f t="shared" si="44"/>
        <v>9</v>
      </c>
    </row>
    <row r="63" spans="1:15" s="43" customFormat="1" ht="22.8">
      <c r="A63" s="250"/>
      <c r="B63" s="219"/>
      <c r="C63" s="253"/>
      <c r="D63" s="27" t="s">
        <v>6</v>
      </c>
      <c r="E63" s="192"/>
      <c r="F63" s="192"/>
      <c r="G63" s="192"/>
      <c r="H63" s="192"/>
      <c r="I63" s="290"/>
      <c r="J63" s="197">
        <v>0</v>
      </c>
      <c r="K63" s="197">
        <v>0</v>
      </c>
      <c r="L63" s="197">
        <v>0</v>
      </c>
      <c r="M63" s="123"/>
      <c r="N63" s="173">
        <f t="shared" si="44"/>
        <v>0</v>
      </c>
    </row>
    <row r="64" spans="1:15" s="43" customFormat="1" ht="22.8">
      <c r="A64" s="250"/>
      <c r="B64" s="220"/>
      <c r="C64" s="253"/>
      <c r="D64" s="27" t="s">
        <v>7</v>
      </c>
      <c r="E64" s="192"/>
      <c r="F64" s="192"/>
      <c r="G64" s="192"/>
      <c r="H64" s="192"/>
      <c r="I64" s="291"/>
      <c r="J64" s="129">
        <v>0</v>
      </c>
      <c r="K64" s="129">
        <v>0</v>
      </c>
      <c r="L64" s="129">
        <v>0</v>
      </c>
      <c r="M64" s="123"/>
      <c r="N64" s="173">
        <f t="shared" si="44"/>
        <v>0</v>
      </c>
    </row>
    <row r="65" spans="1:14" s="43" customFormat="1" ht="40.799999999999997">
      <c r="A65" s="232" t="str">
        <f>E55</f>
        <v>III</v>
      </c>
      <c r="B65" s="11" t="s">
        <v>35</v>
      </c>
      <c r="C65" s="234"/>
      <c r="D65" s="88" t="s">
        <v>5</v>
      </c>
      <c r="E65" s="89">
        <f>E66+E67+E68</f>
        <v>0</v>
      </c>
      <c r="F65" s="89">
        <f t="shared" ref="F65:H65" si="47">F66+F67+F68</f>
        <v>0</v>
      </c>
      <c r="G65" s="89">
        <f t="shared" si="47"/>
        <v>0</v>
      </c>
      <c r="H65" s="89">
        <f t="shared" si="47"/>
        <v>0</v>
      </c>
      <c r="I65" s="236"/>
      <c r="J65" s="98">
        <f t="shared" ref="J65:N65" si="48">J66+J67+J68</f>
        <v>1.02</v>
      </c>
      <c r="K65" s="98">
        <f t="shared" si="48"/>
        <v>6</v>
      </c>
      <c r="L65" s="155">
        <f t="shared" si="48"/>
        <v>2.02</v>
      </c>
      <c r="M65" s="155">
        <f t="shared" si="48"/>
        <v>0.01</v>
      </c>
      <c r="N65" s="170">
        <f t="shared" si="48"/>
        <v>9.0500000000000007</v>
      </c>
    </row>
    <row r="66" spans="1:14" s="43" customFormat="1">
      <c r="A66" s="232"/>
      <c r="B66" s="239" t="str">
        <f>F55</f>
        <v>ЗДРАВООХРАНЕНИЕ</v>
      </c>
      <c r="C66" s="234"/>
      <c r="D66" s="99" t="s">
        <v>13</v>
      </c>
      <c r="E66" s="90">
        <f>E58+E62</f>
        <v>0</v>
      </c>
      <c r="F66" s="90">
        <f>F58+F62</f>
        <v>0</v>
      </c>
      <c r="G66" s="90">
        <f>G58+G62</f>
        <v>0</v>
      </c>
      <c r="H66" s="90">
        <f>H58+H62</f>
        <v>0</v>
      </c>
      <c r="I66" s="281"/>
      <c r="J66" s="130">
        <f>J58+J62</f>
        <v>1</v>
      </c>
      <c r="K66" s="130">
        <f>K58+K62</f>
        <v>6</v>
      </c>
      <c r="L66" s="130">
        <f>L58+L62</f>
        <v>2</v>
      </c>
      <c r="M66" s="130">
        <f>M58+M62</f>
        <v>0</v>
      </c>
      <c r="N66" s="30">
        <f>E66+H66+J66+K66+L66+M66</f>
        <v>9</v>
      </c>
    </row>
    <row r="67" spans="1:14" s="43" customFormat="1">
      <c r="A67" s="232"/>
      <c r="B67" s="283"/>
      <c r="C67" s="234"/>
      <c r="D67" s="99" t="s">
        <v>6</v>
      </c>
      <c r="E67" s="90">
        <f t="shared" ref="E67:H67" si="49">E59+E63</f>
        <v>0</v>
      </c>
      <c r="F67" s="90">
        <f t="shared" si="49"/>
        <v>0</v>
      </c>
      <c r="G67" s="90">
        <f t="shared" si="49"/>
        <v>0</v>
      </c>
      <c r="H67" s="90">
        <f t="shared" si="49"/>
        <v>0</v>
      </c>
      <c r="I67" s="281"/>
      <c r="J67" s="130">
        <f t="shared" ref="J67:K67" si="50">J59+J63</f>
        <v>0.02</v>
      </c>
      <c r="K67" s="130">
        <f t="shared" si="50"/>
        <v>0</v>
      </c>
      <c r="L67" s="130">
        <f t="shared" ref="L67:M67" si="51">L59+L63</f>
        <v>0.02</v>
      </c>
      <c r="M67" s="130">
        <f t="shared" si="51"/>
        <v>0.01</v>
      </c>
      <c r="N67" s="30">
        <f t="shared" ref="N67:N68" si="52">E67+H67+J67+K67+L67+M67</f>
        <v>0.05</v>
      </c>
    </row>
    <row r="68" spans="1:14" s="43" customFormat="1" ht="21.6" thickBot="1">
      <c r="A68" s="233"/>
      <c r="B68" s="284"/>
      <c r="C68" s="235"/>
      <c r="D68" s="100" t="s">
        <v>7</v>
      </c>
      <c r="E68" s="90">
        <f t="shared" ref="E68:H68" si="53">E60+E64</f>
        <v>0</v>
      </c>
      <c r="F68" s="90">
        <f t="shared" si="53"/>
        <v>0</v>
      </c>
      <c r="G68" s="90">
        <f t="shared" si="53"/>
        <v>0</v>
      </c>
      <c r="H68" s="90">
        <f t="shared" si="53"/>
        <v>0</v>
      </c>
      <c r="I68" s="282"/>
      <c r="J68" s="130">
        <f t="shared" ref="J68:K68" si="54">J60+J64</f>
        <v>0</v>
      </c>
      <c r="K68" s="130">
        <f t="shared" si="54"/>
        <v>0</v>
      </c>
      <c r="L68" s="130">
        <f t="shared" ref="L68:M68" si="55">L60+L64</f>
        <v>0</v>
      </c>
      <c r="M68" s="130">
        <f t="shared" si="55"/>
        <v>0</v>
      </c>
      <c r="N68" s="30">
        <f t="shared" si="52"/>
        <v>0</v>
      </c>
    </row>
    <row r="69" spans="1:14" s="43" customFormat="1" ht="56.25" customHeight="1" thickBot="1">
      <c r="A69" s="8"/>
      <c r="B69" s="9"/>
      <c r="C69" s="9"/>
      <c r="D69" s="9"/>
      <c r="E69" s="23" t="s">
        <v>43</v>
      </c>
      <c r="F69" s="22" t="s">
        <v>46</v>
      </c>
      <c r="G69" s="24"/>
      <c r="H69" s="9"/>
      <c r="I69" s="9"/>
      <c r="J69" s="9"/>
      <c r="K69" s="9"/>
      <c r="L69" s="9"/>
      <c r="M69" s="9"/>
      <c r="N69" s="10"/>
    </row>
    <row r="70" spans="1:14" s="43" customFormat="1" ht="19.8" thickBot="1">
      <c r="A70" s="285" t="s">
        <v>20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7"/>
    </row>
    <row r="71" spans="1:14" s="43" customFormat="1" ht="19.2">
      <c r="A71" s="1"/>
      <c r="B71" s="2" t="s">
        <v>9</v>
      </c>
      <c r="C71" s="288" t="s">
        <v>10</v>
      </c>
      <c r="D71" s="289"/>
      <c r="E71" s="289"/>
      <c r="F71" s="289"/>
      <c r="G71" s="289"/>
      <c r="H71" s="289"/>
      <c r="I71" s="289"/>
      <c r="J71" s="203"/>
      <c r="K71" s="292"/>
      <c r="L71" s="292"/>
      <c r="M71" s="292"/>
      <c r="N71" s="293"/>
    </row>
    <row r="72" spans="1:14" s="43" customFormat="1" ht="22.8">
      <c r="A72" s="249" t="s">
        <v>11</v>
      </c>
      <c r="B72" s="215" t="s">
        <v>22</v>
      </c>
      <c r="C72" s="252"/>
      <c r="D72" s="41" t="s">
        <v>12</v>
      </c>
      <c r="E72" s="12">
        <f t="shared" ref="E72:H72" si="56">SUM(E73:E75)</f>
        <v>0</v>
      </c>
      <c r="F72" s="12">
        <f t="shared" si="56"/>
        <v>0</v>
      </c>
      <c r="G72" s="12">
        <f t="shared" si="56"/>
        <v>0</v>
      </c>
      <c r="H72" s="12">
        <f t="shared" si="56"/>
        <v>0</v>
      </c>
      <c r="I72" s="205"/>
      <c r="J72" s="42">
        <f t="shared" ref="J72:M72" si="57">SUM(J73:J75)</f>
        <v>0</v>
      </c>
      <c r="K72" s="42">
        <f t="shared" si="57"/>
        <v>0</v>
      </c>
      <c r="L72" s="42">
        <f t="shared" si="57"/>
        <v>0</v>
      </c>
      <c r="M72" s="42">
        <f t="shared" si="57"/>
        <v>0</v>
      </c>
      <c r="N72" s="174">
        <f>E72+H72+J72+K72+L72+M72</f>
        <v>0</v>
      </c>
    </row>
    <row r="73" spans="1:14" s="43" customFormat="1" ht="22.8">
      <c r="A73" s="250"/>
      <c r="B73" s="216"/>
      <c r="C73" s="253"/>
      <c r="D73" s="27" t="s">
        <v>13</v>
      </c>
      <c r="E73" s="192"/>
      <c r="F73" s="192"/>
      <c r="G73" s="192"/>
      <c r="H73" s="192"/>
      <c r="I73" s="290"/>
      <c r="J73" s="35"/>
      <c r="K73" s="35"/>
      <c r="L73" s="35"/>
      <c r="M73" s="123"/>
      <c r="N73" s="174">
        <f>E73+H73+J73+K73+L73+M73</f>
        <v>0</v>
      </c>
    </row>
    <row r="74" spans="1:14" s="43" customFormat="1" ht="22.8">
      <c r="A74" s="250"/>
      <c r="B74" s="216"/>
      <c r="C74" s="253"/>
      <c r="D74" s="27" t="s">
        <v>6</v>
      </c>
      <c r="E74" s="192"/>
      <c r="F74" s="192"/>
      <c r="G74" s="192"/>
      <c r="H74" s="192"/>
      <c r="I74" s="290"/>
      <c r="J74" s="35"/>
      <c r="K74" s="35"/>
      <c r="L74" s="35"/>
      <c r="M74" s="123"/>
      <c r="N74" s="174">
        <f t="shared" ref="N74:N75" si="58">E74+H74+J74+K74+L74+M74</f>
        <v>0</v>
      </c>
    </row>
    <row r="75" spans="1:14" s="43" customFormat="1" ht="22.8">
      <c r="A75" s="251"/>
      <c r="B75" s="228"/>
      <c r="C75" s="254"/>
      <c r="D75" s="27" t="s">
        <v>7</v>
      </c>
      <c r="E75" s="192"/>
      <c r="F75" s="192"/>
      <c r="G75" s="192"/>
      <c r="H75" s="192"/>
      <c r="I75" s="291"/>
      <c r="J75" s="35"/>
      <c r="K75" s="35"/>
      <c r="L75" s="35"/>
      <c r="M75" s="123"/>
      <c r="N75" s="174">
        <f t="shared" si="58"/>
        <v>0</v>
      </c>
    </row>
    <row r="76" spans="1:14" s="43" customFormat="1" ht="40.799999999999997">
      <c r="A76" s="232" t="str">
        <f>E69</f>
        <v>IV</v>
      </c>
      <c r="B76" s="11" t="s">
        <v>35</v>
      </c>
      <c r="C76" s="234"/>
      <c r="D76" s="88" t="s">
        <v>5</v>
      </c>
      <c r="E76" s="89">
        <f>E77+E78+E79</f>
        <v>0</v>
      </c>
      <c r="F76" s="89">
        <f t="shared" ref="F76:H76" si="59">F77+F78+F79</f>
        <v>0</v>
      </c>
      <c r="G76" s="89">
        <f t="shared" si="59"/>
        <v>0</v>
      </c>
      <c r="H76" s="89">
        <f t="shared" si="59"/>
        <v>0</v>
      </c>
      <c r="I76" s="297" t="s">
        <v>132</v>
      </c>
      <c r="J76" s="98">
        <f t="shared" ref="J76:N76" si="60">J77+J78+J79</f>
        <v>0</v>
      </c>
      <c r="K76" s="98">
        <f t="shared" si="60"/>
        <v>0</v>
      </c>
      <c r="L76" s="155">
        <f t="shared" si="60"/>
        <v>0</v>
      </c>
      <c r="M76" s="155">
        <f t="shared" si="60"/>
        <v>0</v>
      </c>
      <c r="N76" s="170">
        <f t="shared" si="60"/>
        <v>0</v>
      </c>
    </row>
    <row r="77" spans="1:14" s="43" customFormat="1">
      <c r="A77" s="232"/>
      <c r="B77" s="239" t="str">
        <f>F69</f>
        <v>БЕЗОПАСНЫЕ И КАЧЕСТВЕННЫЕ АВТОМОБИЛЬНЫЕ ДОРОГИ</v>
      </c>
      <c r="C77" s="234"/>
      <c r="D77" s="99" t="s">
        <v>13</v>
      </c>
      <c r="E77" s="90"/>
      <c r="F77" s="90"/>
      <c r="G77" s="90"/>
      <c r="H77" s="90"/>
      <c r="I77" s="290"/>
      <c r="J77" s="68"/>
      <c r="K77" s="68"/>
      <c r="L77" s="68"/>
      <c r="M77" s="130"/>
      <c r="N77" s="30">
        <f>E77+H77+J77+K77+L77+M77</f>
        <v>0</v>
      </c>
    </row>
    <row r="78" spans="1:14" s="43" customFormat="1">
      <c r="A78" s="232"/>
      <c r="B78" s="283"/>
      <c r="C78" s="234"/>
      <c r="D78" s="99" t="s">
        <v>6</v>
      </c>
      <c r="E78" s="90"/>
      <c r="F78" s="90"/>
      <c r="G78" s="90"/>
      <c r="H78" s="90"/>
      <c r="I78" s="290"/>
      <c r="J78" s="68"/>
      <c r="K78" s="68"/>
      <c r="L78" s="68"/>
      <c r="M78" s="130"/>
      <c r="N78" s="30">
        <f t="shared" ref="N78:N79" si="61">E78+H78+J78+K78+L78+M78</f>
        <v>0</v>
      </c>
    </row>
    <row r="79" spans="1:14" s="43" customFormat="1" ht="92.4" customHeight="1" thickBot="1">
      <c r="A79" s="233"/>
      <c r="B79" s="284"/>
      <c r="C79" s="235"/>
      <c r="D79" s="100" t="s">
        <v>7</v>
      </c>
      <c r="E79" s="121"/>
      <c r="F79" s="121"/>
      <c r="G79" s="121"/>
      <c r="H79" s="121"/>
      <c r="I79" s="298"/>
      <c r="J79" s="68"/>
      <c r="K79" s="68"/>
      <c r="L79" s="122"/>
      <c r="M79" s="177"/>
      <c r="N79" s="30">
        <f t="shared" si="61"/>
        <v>0</v>
      </c>
    </row>
    <row r="80" spans="1:14" s="43" customFormat="1" ht="65.25" customHeight="1" thickBot="1">
      <c r="A80" s="8"/>
      <c r="B80" s="9"/>
      <c r="C80" s="9"/>
      <c r="D80" s="9"/>
      <c r="E80" s="23" t="s">
        <v>45</v>
      </c>
      <c r="F80" s="22" t="s">
        <v>48</v>
      </c>
      <c r="G80" s="24"/>
      <c r="H80" s="9"/>
      <c r="I80" s="9"/>
      <c r="J80" s="9"/>
      <c r="K80" s="9"/>
      <c r="L80" s="9"/>
      <c r="M80" s="9"/>
      <c r="N80" s="10"/>
    </row>
    <row r="81" spans="1:14" s="43" customFormat="1" ht="19.8" thickBot="1">
      <c r="A81" s="285" t="s">
        <v>20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7"/>
    </row>
    <row r="82" spans="1:14" s="43" customFormat="1" ht="19.2">
      <c r="A82" s="1"/>
      <c r="B82" s="2" t="s">
        <v>9</v>
      </c>
      <c r="C82" s="288" t="s">
        <v>10</v>
      </c>
      <c r="D82" s="289"/>
      <c r="E82" s="289"/>
      <c r="F82" s="289"/>
      <c r="G82" s="289"/>
      <c r="H82" s="289"/>
      <c r="I82" s="289"/>
      <c r="J82" s="202"/>
      <c r="K82" s="202"/>
      <c r="L82" s="202"/>
      <c r="M82" s="203"/>
      <c r="N82" s="204"/>
    </row>
    <row r="83" spans="1:14" s="43" customFormat="1" ht="22.8">
      <c r="A83" s="249" t="s">
        <v>11</v>
      </c>
      <c r="B83" s="215" t="s">
        <v>22</v>
      </c>
      <c r="C83" s="252"/>
      <c r="D83" s="41" t="s">
        <v>12</v>
      </c>
      <c r="E83" s="12">
        <f t="shared" ref="E83:H83" si="62">SUM(E84:E86)</f>
        <v>0</v>
      </c>
      <c r="F83" s="12">
        <f t="shared" si="62"/>
        <v>0</v>
      </c>
      <c r="G83" s="12">
        <f t="shared" si="62"/>
        <v>0</v>
      </c>
      <c r="H83" s="12">
        <f t="shared" si="62"/>
        <v>0</v>
      </c>
      <c r="I83" s="205"/>
      <c r="J83" s="42">
        <f t="shared" ref="J83:M83" si="63">SUM(J84:J86)</f>
        <v>0</v>
      </c>
      <c r="K83" s="42">
        <f t="shared" si="63"/>
        <v>0</v>
      </c>
      <c r="L83" s="42">
        <f t="shared" si="63"/>
        <v>0</v>
      </c>
      <c r="M83" s="42">
        <f t="shared" si="63"/>
        <v>0</v>
      </c>
      <c r="N83" s="174">
        <f>E83+H83+J83+K83+L83+M83</f>
        <v>0</v>
      </c>
    </row>
    <row r="84" spans="1:14" s="43" customFormat="1" ht="22.8">
      <c r="A84" s="250"/>
      <c r="B84" s="216"/>
      <c r="C84" s="253"/>
      <c r="D84" s="27" t="s">
        <v>13</v>
      </c>
      <c r="E84" s="192"/>
      <c r="F84" s="192"/>
      <c r="G84" s="192"/>
      <c r="H84" s="192"/>
      <c r="I84" s="290"/>
      <c r="J84" s="35"/>
      <c r="K84" s="35"/>
      <c r="L84" s="35"/>
      <c r="M84" s="123"/>
      <c r="N84" s="174">
        <f>E84+H84+J84+K84+L84+M84</f>
        <v>0</v>
      </c>
    </row>
    <row r="85" spans="1:14" s="43" customFormat="1" ht="22.8">
      <c r="A85" s="250"/>
      <c r="B85" s="216"/>
      <c r="C85" s="253"/>
      <c r="D85" s="27" t="s">
        <v>6</v>
      </c>
      <c r="E85" s="192"/>
      <c r="F85" s="192"/>
      <c r="G85" s="192"/>
      <c r="H85" s="192"/>
      <c r="I85" s="290"/>
      <c r="J85" s="35"/>
      <c r="K85" s="35"/>
      <c r="L85" s="35"/>
      <c r="M85" s="123"/>
      <c r="N85" s="174">
        <f t="shared" ref="N85:N86" si="64">E85+H85+J85+K85+L85+M85</f>
        <v>0</v>
      </c>
    </row>
    <row r="86" spans="1:14" s="43" customFormat="1" ht="22.8">
      <c r="A86" s="251"/>
      <c r="B86" s="228"/>
      <c r="C86" s="254"/>
      <c r="D86" s="27" t="s">
        <v>7</v>
      </c>
      <c r="E86" s="192"/>
      <c r="F86" s="192"/>
      <c r="G86" s="192"/>
      <c r="H86" s="192"/>
      <c r="I86" s="291"/>
      <c r="J86" s="35"/>
      <c r="K86" s="35"/>
      <c r="L86" s="35"/>
      <c r="M86" s="123"/>
      <c r="N86" s="174">
        <f t="shared" si="64"/>
        <v>0</v>
      </c>
    </row>
    <row r="87" spans="1:14" s="43" customFormat="1" ht="40.799999999999997">
      <c r="A87" s="232" t="str">
        <f>E80</f>
        <v>V</v>
      </c>
      <c r="B87" s="11" t="s">
        <v>35</v>
      </c>
      <c r="C87" s="234"/>
      <c r="D87" s="88" t="s">
        <v>5</v>
      </c>
      <c r="E87" s="89">
        <f>E88+E89+E90</f>
        <v>0</v>
      </c>
      <c r="F87" s="89">
        <f t="shared" ref="F87:H87" si="65">F88+F89+F90</f>
        <v>0</v>
      </c>
      <c r="G87" s="89">
        <f t="shared" si="65"/>
        <v>0</v>
      </c>
      <c r="H87" s="89">
        <f t="shared" si="65"/>
        <v>0</v>
      </c>
      <c r="I87" s="297" t="s">
        <v>131</v>
      </c>
      <c r="J87" s="98">
        <f t="shared" ref="J87:N87" si="66">J88+J89+J90</f>
        <v>0</v>
      </c>
      <c r="K87" s="98">
        <f t="shared" si="66"/>
        <v>0</v>
      </c>
      <c r="L87" s="155">
        <f t="shared" si="66"/>
        <v>0</v>
      </c>
      <c r="M87" s="155">
        <f t="shared" si="66"/>
        <v>0</v>
      </c>
      <c r="N87" s="170">
        <f t="shared" si="66"/>
        <v>0</v>
      </c>
    </row>
    <row r="88" spans="1:14" s="43" customFormat="1">
      <c r="A88" s="232"/>
      <c r="B88" s="239" t="str">
        <f>F80</f>
        <v>ПРОИЗВОДИТЕЛЬНОСТЬ ТРУДА</v>
      </c>
      <c r="C88" s="234"/>
      <c r="D88" s="99" t="s">
        <v>13</v>
      </c>
      <c r="E88" s="90"/>
      <c r="F88" s="90"/>
      <c r="G88" s="90"/>
      <c r="H88" s="90"/>
      <c r="I88" s="290"/>
      <c r="J88" s="68"/>
      <c r="K88" s="68"/>
      <c r="L88" s="68"/>
      <c r="M88" s="130"/>
      <c r="N88" s="30">
        <f>E88+H88+J88+K88+L88+M88</f>
        <v>0</v>
      </c>
    </row>
    <row r="89" spans="1:14" s="43" customFormat="1">
      <c r="A89" s="232"/>
      <c r="B89" s="283"/>
      <c r="C89" s="234"/>
      <c r="D89" s="99" t="s">
        <v>6</v>
      </c>
      <c r="E89" s="90"/>
      <c r="F89" s="90"/>
      <c r="G89" s="90"/>
      <c r="H89" s="90"/>
      <c r="I89" s="290"/>
      <c r="J89" s="68"/>
      <c r="K89" s="68"/>
      <c r="L89" s="68"/>
      <c r="M89" s="130"/>
      <c r="N89" s="30">
        <f t="shared" ref="N89:N90" si="67">E89+H89+J89+K89+L89+M89</f>
        <v>0</v>
      </c>
    </row>
    <row r="90" spans="1:14" s="43" customFormat="1" ht="26.25" customHeight="1" thickBot="1">
      <c r="A90" s="233"/>
      <c r="B90" s="284"/>
      <c r="C90" s="235"/>
      <c r="D90" s="100" t="s">
        <v>7</v>
      </c>
      <c r="E90" s="121"/>
      <c r="F90" s="121"/>
      <c r="G90" s="121"/>
      <c r="H90" s="121"/>
      <c r="I90" s="298"/>
      <c r="J90" s="68"/>
      <c r="K90" s="68"/>
      <c r="L90" s="122"/>
      <c r="M90" s="162"/>
      <c r="N90" s="30">
        <f t="shared" si="67"/>
        <v>0</v>
      </c>
    </row>
    <row r="91" spans="1:14" s="43" customFormat="1" ht="48.75" customHeight="1" thickBot="1">
      <c r="A91" s="8"/>
      <c r="B91" s="9"/>
      <c r="C91" s="9"/>
      <c r="D91" s="9"/>
      <c r="E91" s="23" t="s">
        <v>47</v>
      </c>
      <c r="F91" s="22" t="s">
        <v>50</v>
      </c>
      <c r="G91" s="24"/>
      <c r="H91" s="9"/>
      <c r="I91" s="9"/>
      <c r="J91" s="9"/>
      <c r="K91" s="9"/>
      <c r="L91" s="9"/>
      <c r="M91" s="9"/>
      <c r="N91" s="10"/>
    </row>
    <row r="92" spans="1:14" s="43" customFormat="1" ht="21" customHeight="1" thickBot="1">
      <c r="A92" s="285" t="s">
        <v>20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7"/>
    </row>
    <row r="93" spans="1:14" s="43" customFormat="1" ht="19.2">
      <c r="A93" s="1"/>
      <c r="B93" s="2" t="s">
        <v>9</v>
      </c>
      <c r="C93" s="288" t="s">
        <v>10</v>
      </c>
      <c r="D93" s="289"/>
      <c r="E93" s="289"/>
      <c r="F93" s="289"/>
      <c r="G93" s="289"/>
      <c r="H93" s="289"/>
      <c r="I93" s="289"/>
      <c r="J93" s="202"/>
      <c r="K93" s="202"/>
      <c r="L93" s="202"/>
      <c r="M93" s="203"/>
      <c r="N93" s="204"/>
    </row>
    <row r="94" spans="1:14" s="43" customFormat="1" ht="22.5" customHeight="1">
      <c r="A94" s="249" t="s">
        <v>11</v>
      </c>
      <c r="B94" s="215" t="s">
        <v>22</v>
      </c>
      <c r="C94" s="252"/>
      <c r="D94" s="41" t="s">
        <v>12</v>
      </c>
      <c r="E94" s="12">
        <f t="shared" ref="E94:H94" si="68">SUM(E95:E97)</f>
        <v>0</v>
      </c>
      <c r="F94" s="12">
        <f t="shared" si="68"/>
        <v>0</v>
      </c>
      <c r="G94" s="12">
        <f t="shared" si="68"/>
        <v>0</v>
      </c>
      <c r="H94" s="12">
        <f t="shared" si="68"/>
        <v>0</v>
      </c>
      <c r="I94" s="205"/>
      <c r="J94" s="42">
        <f t="shared" ref="J94:M94" si="69">SUM(J95:J97)</f>
        <v>0</v>
      </c>
      <c r="K94" s="42">
        <f t="shared" si="69"/>
        <v>0</v>
      </c>
      <c r="L94" s="42">
        <f t="shared" si="69"/>
        <v>0</v>
      </c>
      <c r="M94" s="42">
        <f t="shared" si="69"/>
        <v>0</v>
      </c>
      <c r="N94" s="174">
        <f>E94+H94+J94+K94+L94+M94</f>
        <v>0</v>
      </c>
    </row>
    <row r="95" spans="1:14" s="43" customFormat="1" ht="22.8">
      <c r="A95" s="250"/>
      <c r="B95" s="216"/>
      <c r="C95" s="253"/>
      <c r="D95" s="27" t="s">
        <v>13</v>
      </c>
      <c r="E95" s="192"/>
      <c r="F95" s="192"/>
      <c r="G95" s="192"/>
      <c r="H95" s="192"/>
      <c r="I95" s="290"/>
      <c r="J95" s="35"/>
      <c r="K95" s="35"/>
      <c r="L95" s="35"/>
      <c r="M95" s="123"/>
      <c r="N95" s="174">
        <f>E95+H95+J95+K95+L95+M95</f>
        <v>0</v>
      </c>
    </row>
    <row r="96" spans="1:14" s="43" customFormat="1" ht="22.8">
      <c r="A96" s="250"/>
      <c r="B96" s="216"/>
      <c r="C96" s="253"/>
      <c r="D96" s="27" t="s">
        <v>6</v>
      </c>
      <c r="E96" s="192"/>
      <c r="F96" s="192"/>
      <c r="G96" s="192"/>
      <c r="H96" s="192"/>
      <c r="I96" s="290"/>
      <c r="J96" s="35"/>
      <c r="K96" s="35"/>
      <c r="L96" s="35"/>
      <c r="M96" s="123"/>
      <c r="N96" s="174">
        <f t="shared" ref="N96:N97" si="70">E96+H96+J96+K96+L96+M96</f>
        <v>0</v>
      </c>
    </row>
    <row r="97" spans="1:14" s="43" customFormat="1" ht="22.8">
      <c r="A97" s="251"/>
      <c r="B97" s="228"/>
      <c r="C97" s="254"/>
      <c r="D97" s="27" t="s">
        <v>7</v>
      </c>
      <c r="E97" s="192"/>
      <c r="F97" s="192"/>
      <c r="G97" s="192"/>
      <c r="H97" s="192"/>
      <c r="I97" s="291"/>
      <c r="J97" s="35"/>
      <c r="K97" s="35"/>
      <c r="L97" s="35"/>
      <c r="M97" s="123"/>
      <c r="N97" s="174">
        <f t="shared" si="70"/>
        <v>0</v>
      </c>
    </row>
    <row r="98" spans="1:14" s="43" customFormat="1" ht="40.799999999999997">
      <c r="A98" s="232" t="str">
        <f>E91</f>
        <v>VI</v>
      </c>
      <c r="B98" s="11" t="s">
        <v>35</v>
      </c>
      <c r="C98" s="234"/>
      <c r="D98" s="88" t="s">
        <v>5</v>
      </c>
      <c r="E98" s="89">
        <f>E99+E100+E101</f>
        <v>0</v>
      </c>
      <c r="F98" s="89">
        <f t="shared" ref="F98:H98" si="71">F99+F100+F101</f>
        <v>0</v>
      </c>
      <c r="G98" s="89">
        <f t="shared" si="71"/>
        <v>0</v>
      </c>
      <c r="H98" s="89">
        <f t="shared" si="71"/>
        <v>0</v>
      </c>
      <c r="I98" s="297" t="s">
        <v>130</v>
      </c>
      <c r="J98" s="98">
        <f t="shared" ref="J98:N98" si="72">J99+J100+J101</f>
        <v>0</v>
      </c>
      <c r="K98" s="98">
        <f t="shared" si="72"/>
        <v>0</v>
      </c>
      <c r="L98" s="155">
        <f t="shared" si="72"/>
        <v>0</v>
      </c>
      <c r="M98" s="155">
        <f t="shared" si="72"/>
        <v>0</v>
      </c>
      <c r="N98" s="170">
        <f t="shared" si="72"/>
        <v>0</v>
      </c>
    </row>
    <row r="99" spans="1:14" s="43" customFormat="1" ht="20.25" customHeight="1">
      <c r="A99" s="232"/>
      <c r="B99" s="239" t="str">
        <f>F91</f>
        <v>НАУКА</v>
      </c>
      <c r="C99" s="234"/>
      <c r="D99" s="99" t="s">
        <v>13</v>
      </c>
      <c r="E99" s="90"/>
      <c r="F99" s="90"/>
      <c r="G99" s="90"/>
      <c r="H99" s="90"/>
      <c r="I99" s="290"/>
      <c r="J99" s="68"/>
      <c r="K99" s="68"/>
      <c r="L99" s="68"/>
      <c r="M99" s="130"/>
      <c r="N99" s="30">
        <f>E99+H99+J99+K99+L99+M99</f>
        <v>0</v>
      </c>
    </row>
    <row r="100" spans="1:14" s="43" customFormat="1" ht="20.25" customHeight="1">
      <c r="A100" s="232"/>
      <c r="B100" s="283"/>
      <c r="C100" s="234"/>
      <c r="D100" s="99" t="s">
        <v>6</v>
      </c>
      <c r="E100" s="90"/>
      <c r="F100" s="90"/>
      <c r="G100" s="90"/>
      <c r="H100" s="90"/>
      <c r="I100" s="290"/>
      <c r="J100" s="68"/>
      <c r="K100" s="68"/>
      <c r="L100" s="68"/>
      <c r="M100" s="130"/>
      <c r="N100" s="30">
        <f t="shared" ref="N100:N101" si="73">E100+H100+J100+K100+L100+M100</f>
        <v>0</v>
      </c>
    </row>
    <row r="101" spans="1:14" s="43" customFormat="1" ht="61.8" customHeight="1" thickBot="1">
      <c r="A101" s="233"/>
      <c r="B101" s="284"/>
      <c r="C101" s="235"/>
      <c r="D101" s="100" t="s">
        <v>7</v>
      </c>
      <c r="E101" s="121"/>
      <c r="F101" s="121"/>
      <c r="G101" s="121"/>
      <c r="H101" s="121"/>
      <c r="I101" s="298"/>
      <c r="J101" s="68"/>
      <c r="K101" s="68"/>
      <c r="L101" s="122"/>
      <c r="M101" s="177"/>
      <c r="N101" s="30">
        <f t="shared" si="73"/>
        <v>0</v>
      </c>
    </row>
    <row r="102" spans="1:14" s="43" customFormat="1" ht="48.75" customHeight="1" thickBot="1">
      <c r="A102" s="8"/>
      <c r="B102" s="9"/>
      <c r="C102" s="9"/>
      <c r="D102" s="9"/>
      <c r="E102" s="23" t="s">
        <v>49</v>
      </c>
      <c r="F102" s="22" t="s">
        <v>54</v>
      </c>
      <c r="G102" s="24"/>
      <c r="H102" s="9"/>
      <c r="I102" s="9"/>
      <c r="J102" s="9"/>
      <c r="K102" s="9"/>
      <c r="L102" s="9"/>
      <c r="M102" s="9"/>
      <c r="N102" s="10"/>
    </row>
    <row r="103" spans="1:14" s="43" customFormat="1" ht="19.8" thickBot="1">
      <c r="A103" s="285" t="s">
        <v>20</v>
      </c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7"/>
    </row>
    <row r="104" spans="1:14" s="43" customFormat="1" ht="19.2">
      <c r="A104" s="1"/>
      <c r="B104" s="2" t="s">
        <v>9</v>
      </c>
      <c r="C104" s="288" t="s">
        <v>10</v>
      </c>
      <c r="D104" s="289"/>
      <c r="E104" s="289"/>
      <c r="F104" s="289"/>
      <c r="G104" s="289"/>
      <c r="H104" s="289"/>
      <c r="I104" s="289"/>
      <c r="J104" s="202"/>
      <c r="K104" s="202"/>
      <c r="L104" s="202"/>
      <c r="M104" s="203"/>
      <c r="N104" s="204"/>
    </row>
    <row r="105" spans="1:14" s="43" customFormat="1" ht="22.8">
      <c r="A105" s="249" t="s">
        <v>11</v>
      </c>
      <c r="B105" s="215" t="s">
        <v>22</v>
      </c>
      <c r="C105" s="252"/>
      <c r="D105" s="41" t="s">
        <v>12</v>
      </c>
      <c r="E105" s="12">
        <f t="shared" ref="E105:H105" si="74">SUM(E106:E108)</f>
        <v>0</v>
      </c>
      <c r="F105" s="12">
        <f t="shared" si="74"/>
        <v>0</v>
      </c>
      <c r="G105" s="12">
        <f t="shared" si="74"/>
        <v>0</v>
      </c>
      <c r="H105" s="12">
        <f t="shared" si="74"/>
        <v>0</v>
      </c>
      <c r="I105" s="205"/>
      <c r="J105" s="42">
        <f t="shared" ref="J105:M105" si="75">SUM(J106:J108)</f>
        <v>0</v>
      </c>
      <c r="K105" s="42">
        <f t="shared" si="75"/>
        <v>0</v>
      </c>
      <c r="L105" s="42">
        <f t="shared" si="75"/>
        <v>0</v>
      </c>
      <c r="M105" s="42">
        <f t="shared" si="75"/>
        <v>0</v>
      </c>
      <c r="N105" s="174">
        <f>E105+H105+J105+K105+L105+M105</f>
        <v>0</v>
      </c>
    </row>
    <row r="106" spans="1:14" s="43" customFormat="1" ht="22.8">
      <c r="A106" s="250"/>
      <c r="B106" s="216"/>
      <c r="C106" s="253"/>
      <c r="D106" s="27" t="s">
        <v>13</v>
      </c>
      <c r="E106" s="192"/>
      <c r="F106" s="192"/>
      <c r="G106" s="192"/>
      <c r="H106" s="192"/>
      <c r="I106" s="290"/>
      <c r="J106" s="35"/>
      <c r="K106" s="35"/>
      <c r="L106" s="35"/>
      <c r="M106" s="123"/>
      <c r="N106" s="174">
        <f>E106+H106+J106+K106+L106+M106</f>
        <v>0</v>
      </c>
    </row>
    <row r="107" spans="1:14" s="43" customFormat="1" ht="22.8">
      <c r="A107" s="250"/>
      <c r="B107" s="216"/>
      <c r="C107" s="253"/>
      <c r="D107" s="27" t="s">
        <v>6</v>
      </c>
      <c r="E107" s="192"/>
      <c r="F107" s="192"/>
      <c r="G107" s="192"/>
      <c r="H107" s="192"/>
      <c r="I107" s="290"/>
      <c r="J107" s="35"/>
      <c r="K107" s="35"/>
      <c r="L107" s="35"/>
      <c r="M107" s="123"/>
      <c r="N107" s="174">
        <f t="shared" ref="N107:N108" si="76">E107+H107+J107+K107+L107+M107</f>
        <v>0</v>
      </c>
    </row>
    <row r="108" spans="1:14" s="43" customFormat="1" ht="22.8">
      <c r="A108" s="251"/>
      <c r="B108" s="228"/>
      <c r="C108" s="254"/>
      <c r="D108" s="27" t="s">
        <v>7</v>
      </c>
      <c r="E108" s="192"/>
      <c r="F108" s="192"/>
      <c r="G108" s="192"/>
      <c r="H108" s="192"/>
      <c r="I108" s="291"/>
      <c r="J108" s="35"/>
      <c r="K108" s="35"/>
      <c r="L108" s="35"/>
      <c r="M108" s="123"/>
      <c r="N108" s="174">
        <f t="shared" si="76"/>
        <v>0</v>
      </c>
    </row>
    <row r="109" spans="1:14" s="43" customFormat="1" ht="40.799999999999997">
      <c r="A109" s="232" t="str">
        <f>E102</f>
        <v>VII</v>
      </c>
      <c r="B109" s="11" t="s">
        <v>35</v>
      </c>
      <c r="C109" s="234"/>
      <c r="D109" s="88" t="s">
        <v>5</v>
      </c>
      <c r="E109" s="89">
        <f>E110+E111+E112</f>
        <v>0</v>
      </c>
      <c r="F109" s="89">
        <f t="shared" ref="F109:H109" si="77">F110+F111+F112</f>
        <v>0</v>
      </c>
      <c r="G109" s="89">
        <f t="shared" si="77"/>
        <v>0</v>
      </c>
      <c r="H109" s="89">
        <f t="shared" si="77"/>
        <v>0</v>
      </c>
      <c r="I109" s="297" t="s">
        <v>89</v>
      </c>
      <c r="J109" s="98">
        <f t="shared" ref="J109:N109" si="78">J110+J111+J112</f>
        <v>0</v>
      </c>
      <c r="K109" s="98">
        <f t="shared" si="78"/>
        <v>0</v>
      </c>
      <c r="L109" s="155">
        <f t="shared" si="78"/>
        <v>0</v>
      </c>
      <c r="M109" s="155">
        <f t="shared" si="78"/>
        <v>0</v>
      </c>
      <c r="N109" s="170">
        <f t="shared" si="78"/>
        <v>0</v>
      </c>
    </row>
    <row r="110" spans="1:14" s="43" customFormat="1">
      <c r="A110" s="232"/>
      <c r="B110" s="239" t="str">
        <f>F102</f>
        <v>МАЛОЕ И СРЕДНЕЕ ПРЕДПРИНИМАТЕЛЬСТВО</v>
      </c>
      <c r="C110" s="234"/>
      <c r="D110" s="99" t="s">
        <v>13</v>
      </c>
      <c r="E110" s="90"/>
      <c r="F110" s="90"/>
      <c r="G110" s="90"/>
      <c r="H110" s="90"/>
      <c r="I110" s="290"/>
      <c r="J110" s="68"/>
      <c r="K110" s="68"/>
      <c r="L110" s="68"/>
      <c r="M110" s="130"/>
      <c r="N110" s="30">
        <f>E110+H110+J110+K110+L110+M110</f>
        <v>0</v>
      </c>
    </row>
    <row r="111" spans="1:14" s="43" customFormat="1">
      <c r="A111" s="232"/>
      <c r="B111" s="283"/>
      <c r="C111" s="234"/>
      <c r="D111" s="99" t="s">
        <v>6</v>
      </c>
      <c r="E111" s="90"/>
      <c r="F111" s="90"/>
      <c r="G111" s="90"/>
      <c r="H111" s="90"/>
      <c r="I111" s="290"/>
      <c r="J111" s="68"/>
      <c r="K111" s="68"/>
      <c r="L111" s="68"/>
      <c r="M111" s="130"/>
      <c r="N111" s="30">
        <f t="shared" ref="N111:N112" si="79">E111+H111+J111+K111+L111+M111</f>
        <v>0</v>
      </c>
    </row>
    <row r="112" spans="1:14" s="43" customFormat="1" ht="34.799999999999997" customHeight="1" thickBot="1">
      <c r="A112" s="233"/>
      <c r="B112" s="284"/>
      <c r="C112" s="235"/>
      <c r="D112" s="100" t="s">
        <v>7</v>
      </c>
      <c r="E112" s="121"/>
      <c r="F112" s="121"/>
      <c r="G112" s="121"/>
      <c r="H112" s="121"/>
      <c r="I112" s="298"/>
      <c r="J112" s="68"/>
      <c r="K112" s="68"/>
      <c r="L112" s="122"/>
      <c r="M112" s="177"/>
      <c r="N112" s="30">
        <f t="shared" si="79"/>
        <v>0</v>
      </c>
    </row>
    <row r="113" spans="1:14" s="43" customFormat="1" ht="44.25" customHeight="1" thickBot="1">
      <c r="A113" s="8"/>
      <c r="B113" s="9"/>
      <c r="C113" s="9"/>
      <c r="D113" s="9"/>
      <c r="E113" s="23" t="s">
        <v>51</v>
      </c>
      <c r="F113" s="22" t="s">
        <v>41</v>
      </c>
      <c r="G113" s="24"/>
      <c r="H113" s="9"/>
      <c r="I113" s="9"/>
      <c r="J113" s="9"/>
      <c r="K113" s="9"/>
      <c r="L113" s="9"/>
      <c r="M113" s="9"/>
      <c r="N113" s="10"/>
    </row>
    <row r="114" spans="1:14" s="43" customFormat="1" ht="21" customHeight="1" thickBot="1">
      <c r="A114" s="285" t="s">
        <v>20</v>
      </c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7"/>
    </row>
    <row r="115" spans="1:14" s="43" customFormat="1" ht="19.2">
      <c r="A115" s="1"/>
      <c r="B115" s="2" t="s">
        <v>9</v>
      </c>
      <c r="C115" s="288" t="s">
        <v>10</v>
      </c>
      <c r="D115" s="289"/>
      <c r="E115" s="289"/>
      <c r="F115" s="289"/>
      <c r="G115" s="289"/>
      <c r="H115" s="289"/>
      <c r="I115" s="289"/>
      <c r="J115" s="202"/>
      <c r="K115" s="202"/>
      <c r="L115" s="202"/>
      <c r="M115" s="203"/>
      <c r="N115" s="204"/>
    </row>
    <row r="116" spans="1:14" s="43" customFormat="1" ht="22.5" customHeight="1">
      <c r="A116" s="249" t="s">
        <v>11</v>
      </c>
      <c r="B116" s="215" t="s">
        <v>135</v>
      </c>
      <c r="C116" s="252"/>
      <c r="D116" s="41" t="s">
        <v>12</v>
      </c>
      <c r="E116" s="12">
        <f t="shared" ref="E116:H116" si="80">SUM(E117:E119)</f>
        <v>5.79</v>
      </c>
      <c r="F116" s="12">
        <f t="shared" si="80"/>
        <v>2.631335</v>
      </c>
      <c r="G116" s="12">
        <f t="shared" ref="G116" si="81">SUM(G117:G119)</f>
        <v>2.631335</v>
      </c>
      <c r="H116" s="12">
        <f t="shared" si="80"/>
        <v>0</v>
      </c>
      <c r="I116" s="205"/>
      <c r="J116" s="42">
        <f t="shared" ref="J116:M116" si="82">SUM(J117:J119)</f>
        <v>0</v>
      </c>
      <c r="K116" s="42">
        <f t="shared" si="82"/>
        <v>0</v>
      </c>
      <c r="L116" s="42">
        <f t="shared" si="82"/>
        <v>0</v>
      </c>
      <c r="M116" s="42">
        <f t="shared" si="82"/>
        <v>0</v>
      </c>
      <c r="N116" s="174">
        <f>E116+H116+J116+K116+L116+M116</f>
        <v>5.79</v>
      </c>
    </row>
    <row r="117" spans="1:14" s="43" customFormat="1" ht="22.8">
      <c r="A117" s="250"/>
      <c r="B117" s="216"/>
      <c r="C117" s="253"/>
      <c r="D117" s="27" t="s">
        <v>13</v>
      </c>
      <c r="E117" s="192"/>
      <c r="F117" s="192"/>
      <c r="G117" s="192"/>
      <c r="H117" s="192"/>
      <c r="I117" s="290"/>
      <c r="J117" s="35"/>
      <c r="K117" s="35"/>
      <c r="L117" s="35"/>
      <c r="M117" s="123"/>
      <c r="N117" s="174">
        <f>E117+H117+J117+K117+L117+M117</f>
        <v>0</v>
      </c>
    </row>
    <row r="118" spans="1:14" s="43" customFormat="1" ht="22.8">
      <c r="A118" s="250"/>
      <c r="B118" s="216"/>
      <c r="C118" s="253"/>
      <c r="D118" s="27" t="s">
        <v>6</v>
      </c>
      <c r="E118" s="192">
        <v>5.79</v>
      </c>
      <c r="F118" s="192">
        <v>2.631335</v>
      </c>
      <c r="G118" s="192">
        <v>2.631335</v>
      </c>
      <c r="H118" s="192"/>
      <c r="I118" s="290"/>
      <c r="J118" s="35"/>
      <c r="K118" s="35"/>
      <c r="L118" s="35"/>
      <c r="M118" s="123"/>
      <c r="N118" s="174">
        <f t="shared" ref="N118:N119" si="83">E118+H118+J118+K118+L118+M118</f>
        <v>5.79</v>
      </c>
    </row>
    <row r="119" spans="1:14" s="43" customFormat="1" ht="62.4" customHeight="1">
      <c r="A119" s="251"/>
      <c r="B119" s="228"/>
      <c r="C119" s="254"/>
      <c r="D119" s="27" t="s">
        <v>7</v>
      </c>
      <c r="E119" s="192"/>
      <c r="F119" s="192"/>
      <c r="G119" s="192"/>
      <c r="H119" s="192"/>
      <c r="I119" s="291"/>
      <c r="J119" s="35"/>
      <c r="K119" s="35"/>
      <c r="L119" s="35"/>
      <c r="M119" s="123"/>
      <c r="N119" s="174">
        <f t="shared" si="83"/>
        <v>0</v>
      </c>
    </row>
    <row r="120" spans="1:14" s="43" customFormat="1" ht="22.8">
      <c r="A120" s="249" t="s">
        <v>134</v>
      </c>
      <c r="B120" s="215" t="s">
        <v>133</v>
      </c>
      <c r="C120" s="252"/>
      <c r="D120" s="41" t="s">
        <v>12</v>
      </c>
      <c r="E120" s="12">
        <f t="shared" ref="E120:H120" si="84">SUM(E121:E123)</f>
        <v>0.61839</v>
      </c>
      <c r="F120" s="12">
        <f t="shared" si="84"/>
        <v>0</v>
      </c>
      <c r="G120" s="12">
        <f t="shared" si="84"/>
        <v>0</v>
      </c>
      <c r="H120" s="12">
        <f t="shared" si="84"/>
        <v>0</v>
      </c>
      <c r="I120" s="205"/>
      <c r="J120" s="42">
        <f t="shared" ref="J120:M120" si="85">SUM(J121:J123)</f>
        <v>0</v>
      </c>
      <c r="K120" s="42">
        <f t="shared" si="85"/>
        <v>0</v>
      </c>
      <c r="L120" s="42">
        <f t="shared" si="85"/>
        <v>0</v>
      </c>
      <c r="M120" s="42">
        <f t="shared" si="85"/>
        <v>0</v>
      </c>
      <c r="N120" s="174">
        <f>E120+H120+J120+K120+L120+M120</f>
        <v>0.61839</v>
      </c>
    </row>
    <row r="121" spans="1:14" s="43" customFormat="1" ht="22.8">
      <c r="A121" s="250"/>
      <c r="B121" s="216"/>
      <c r="C121" s="253"/>
      <c r="D121" s="27" t="s">
        <v>13</v>
      </c>
      <c r="E121" s="192"/>
      <c r="F121" s="192"/>
      <c r="G121" s="192"/>
      <c r="H121" s="192"/>
      <c r="I121" s="290"/>
      <c r="J121" s="35"/>
      <c r="K121" s="35"/>
      <c r="L121" s="35"/>
      <c r="M121" s="123"/>
      <c r="N121" s="174">
        <f>E121+H121+J121+K121+L121+M121</f>
        <v>0</v>
      </c>
    </row>
    <row r="122" spans="1:14" s="43" customFormat="1" ht="22.8">
      <c r="A122" s="250"/>
      <c r="B122" s="216"/>
      <c r="C122" s="253"/>
      <c r="D122" s="27" t="s">
        <v>6</v>
      </c>
      <c r="E122" s="192">
        <v>0.61839</v>
      </c>
      <c r="F122" s="192"/>
      <c r="G122" s="192"/>
      <c r="H122" s="192"/>
      <c r="I122" s="290"/>
      <c r="J122" s="35"/>
      <c r="K122" s="35"/>
      <c r="L122" s="35"/>
      <c r="M122" s="123"/>
      <c r="N122" s="174">
        <f t="shared" ref="N122:N123" si="86">E122+H122+J122+K122+L122+M122</f>
        <v>0.61839</v>
      </c>
    </row>
    <row r="123" spans="1:14" s="43" customFormat="1" ht="73.2" customHeight="1">
      <c r="A123" s="251"/>
      <c r="B123" s="228"/>
      <c r="C123" s="254"/>
      <c r="D123" s="27" t="s">
        <v>7</v>
      </c>
      <c r="E123" s="192"/>
      <c r="F123" s="192"/>
      <c r="G123" s="192"/>
      <c r="H123" s="192"/>
      <c r="I123" s="291"/>
      <c r="J123" s="35"/>
      <c r="K123" s="35"/>
      <c r="L123" s="35"/>
      <c r="M123" s="123"/>
      <c r="N123" s="174">
        <f t="shared" si="86"/>
        <v>0</v>
      </c>
    </row>
    <row r="124" spans="1:14" s="43" customFormat="1" ht="40.799999999999997">
      <c r="A124" s="232" t="str">
        <f>E113</f>
        <v>VIII</v>
      </c>
      <c r="B124" s="11" t="s">
        <v>35</v>
      </c>
      <c r="C124" s="234"/>
      <c r="D124" s="88" t="s">
        <v>5</v>
      </c>
      <c r="E124" s="89">
        <f>E125+E126+E127</f>
        <v>6.4083899999999998</v>
      </c>
      <c r="F124" s="89">
        <f>F125+F126+F127</f>
        <v>4.2313349999999996</v>
      </c>
      <c r="G124" s="89">
        <f>G125+G126+G127</f>
        <v>4.2313349999999996</v>
      </c>
      <c r="H124" s="89">
        <f t="shared" ref="H124" si="87">H125+H126+H127</f>
        <v>0</v>
      </c>
      <c r="I124" s="297"/>
      <c r="J124" s="98">
        <f t="shared" ref="J124:N124" si="88">J125+J126+J127</f>
        <v>0</v>
      </c>
      <c r="K124" s="98">
        <f t="shared" si="88"/>
        <v>0</v>
      </c>
      <c r="L124" s="155">
        <f t="shared" si="88"/>
        <v>0</v>
      </c>
      <c r="M124" s="155">
        <f t="shared" si="88"/>
        <v>0</v>
      </c>
      <c r="N124" s="170">
        <f t="shared" si="88"/>
        <v>6.4083899999999998</v>
      </c>
    </row>
    <row r="125" spans="1:14" s="43" customFormat="1" ht="20.25" customHeight="1">
      <c r="A125" s="232"/>
      <c r="B125" s="239" t="str">
        <f>F113</f>
        <v>ОБРАЗОВАНИЕ</v>
      </c>
      <c r="C125" s="234"/>
      <c r="D125" s="99" t="s">
        <v>13</v>
      </c>
      <c r="E125" s="90">
        <f>E117+E121</f>
        <v>0</v>
      </c>
      <c r="F125" s="90">
        <f>F117+F121</f>
        <v>0</v>
      </c>
      <c r="G125" s="90">
        <f>G117+G121</f>
        <v>0</v>
      </c>
      <c r="H125" s="90"/>
      <c r="I125" s="361"/>
      <c r="J125" s="68"/>
      <c r="K125" s="68"/>
      <c r="L125" s="68"/>
      <c r="M125" s="130"/>
      <c r="N125" s="30">
        <f>E125+H125+J125+K125+L125+M125</f>
        <v>0</v>
      </c>
    </row>
    <row r="126" spans="1:14" s="43" customFormat="1" ht="20.25" customHeight="1">
      <c r="A126" s="232"/>
      <c r="B126" s="283"/>
      <c r="C126" s="234"/>
      <c r="D126" s="99" t="s">
        <v>6</v>
      </c>
      <c r="E126" s="90">
        <f t="shared" ref="E126:F127" si="89">E118+E122</f>
        <v>6.4083899999999998</v>
      </c>
      <c r="F126" s="90">
        <v>4.2313349999999996</v>
      </c>
      <c r="G126" s="90">
        <v>4.2313349999999996</v>
      </c>
      <c r="H126" s="90"/>
      <c r="I126" s="361"/>
      <c r="J126" s="68"/>
      <c r="K126" s="68"/>
      <c r="L126" s="68"/>
      <c r="M126" s="130"/>
      <c r="N126" s="30">
        <f t="shared" ref="N126:N127" si="90">E126+H126+J126+K126+L126+M126</f>
        <v>6.4083899999999998</v>
      </c>
    </row>
    <row r="127" spans="1:14" s="43" customFormat="1" ht="50.25" customHeight="1" thickBot="1">
      <c r="A127" s="233"/>
      <c r="B127" s="284"/>
      <c r="C127" s="235"/>
      <c r="D127" s="100" t="s">
        <v>7</v>
      </c>
      <c r="E127" s="90">
        <f t="shared" si="89"/>
        <v>0</v>
      </c>
      <c r="F127" s="90">
        <f t="shared" si="89"/>
        <v>0</v>
      </c>
      <c r="G127" s="90">
        <f t="shared" ref="G127" si="91">G119+G123</f>
        <v>0</v>
      </c>
      <c r="H127" s="121"/>
      <c r="I127" s="362"/>
      <c r="J127" s="122"/>
      <c r="K127" s="122"/>
      <c r="L127" s="122"/>
      <c r="M127" s="177"/>
      <c r="N127" s="30">
        <f t="shared" si="90"/>
        <v>0</v>
      </c>
    </row>
    <row r="128" spans="1:14" s="62" customFormat="1" ht="35.25" customHeight="1" thickBot="1">
      <c r="A128" s="8"/>
      <c r="B128" s="9"/>
      <c r="C128" s="9"/>
      <c r="D128" s="9"/>
      <c r="E128" s="23" t="s">
        <v>52</v>
      </c>
      <c r="F128" s="22" t="s">
        <v>37</v>
      </c>
      <c r="G128" s="24"/>
      <c r="H128" s="9"/>
      <c r="I128" s="9"/>
      <c r="J128" s="9"/>
      <c r="K128" s="9"/>
      <c r="L128" s="9"/>
      <c r="M128" s="9"/>
      <c r="N128" s="10"/>
    </row>
    <row r="129" spans="1:19" s="62" customFormat="1" ht="18" customHeight="1">
      <c r="A129" s="110"/>
      <c r="B129" s="97" t="s">
        <v>9</v>
      </c>
      <c r="C129" s="398" t="s">
        <v>10</v>
      </c>
      <c r="D129" s="398"/>
      <c r="E129" s="398"/>
      <c r="F129" s="398"/>
      <c r="G129" s="398"/>
      <c r="H129" s="398"/>
      <c r="I129" s="398"/>
      <c r="J129" s="202"/>
      <c r="K129" s="202"/>
      <c r="L129" s="202"/>
      <c r="M129" s="203"/>
      <c r="N129" s="204"/>
    </row>
    <row r="130" spans="1:19" ht="49.2" customHeight="1">
      <c r="A130" s="369" t="s">
        <v>11</v>
      </c>
      <c r="B130" s="211" t="s">
        <v>61</v>
      </c>
      <c r="C130" s="242"/>
      <c r="D130" s="41" t="s">
        <v>12</v>
      </c>
      <c r="E130" s="12">
        <f>SUM(E131:E133)</f>
        <v>0</v>
      </c>
      <c r="F130" s="12">
        <f>SUM(F131:F133)</f>
        <v>0</v>
      </c>
      <c r="G130" s="12">
        <f>SUM(G131:G133)</f>
        <v>0</v>
      </c>
      <c r="H130" s="12">
        <f>SUM(H131:H133)</f>
        <v>0</v>
      </c>
      <c r="I130" s="205" t="s">
        <v>62</v>
      </c>
      <c r="J130" s="42">
        <f>SUM(J131:J133)</f>
        <v>50.33</v>
      </c>
      <c r="K130" s="42">
        <f>SUM(K131:K133)</f>
        <v>0</v>
      </c>
      <c r="L130" s="42">
        <f>SUM(L131:L133)</f>
        <v>0</v>
      </c>
      <c r="M130" s="42">
        <f>SUM(M131:M133)</f>
        <v>0</v>
      </c>
      <c r="N130" s="174">
        <f>E130+H130+J130+K130+L130+M130</f>
        <v>50.33</v>
      </c>
    </row>
    <row r="131" spans="1:19" s="40" customFormat="1" ht="22.8">
      <c r="A131" s="369"/>
      <c r="B131" s="211"/>
      <c r="C131" s="242"/>
      <c r="D131" s="27" t="s">
        <v>13</v>
      </c>
      <c r="E131" s="192"/>
      <c r="F131" s="192"/>
      <c r="G131" s="192"/>
      <c r="H131" s="192"/>
      <c r="I131" s="258"/>
      <c r="J131" s="101">
        <v>0</v>
      </c>
      <c r="K131" s="35"/>
      <c r="L131" s="35"/>
      <c r="M131" s="123"/>
      <c r="N131" s="174">
        <f>E131+H131+J131+K131+L131+M131</f>
        <v>0</v>
      </c>
    </row>
    <row r="132" spans="1:19" s="72" customFormat="1" ht="22.5" customHeight="1">
      <c r="A132" s="369"/>
      <c r="B132" s="211"/>
      <c r="C132" s="242"/>
      <c r="D132" s="27" t="s">
        <v>6</v>
      </c>
      <c r="E132" s="192"/>
      <c r="F132" s="192"/>
      <c r="G132" s="192"/>
      <c r="H132" s="192"/>
      <c r="I132" s="258"/>
      <c r="J132" s="137">
        <v>46.65</v>
      </c>
      <c r="K132" s="35"/>
      <c r="L132" s="35"/>
      <c r="M132" s="123"/>
      <c r="N132" s="174">
        <f t="shared" ref="N132:N133" si="92">E132+H132+J132+K132+L132+M132</f>
        <v>46.65</v>
      </c>
    </row>
    <row r="133" spans="1:19" s="72" customFormat="1" ht="22.5" customHeight="1">
      <c r="A133" s="369"/>
      <c r="B133" s="211"/>
      <c r="C133" s="242"/>
      <c r="D133" s="27" t="s">
        <v>7</v>
      </c>
      <c r="E133" s="192"/>
      <c r="F133" s="192"/>
      <c r="G133" s="192"/>
      <c r="H133" s="192"/>
      <c r="I133" s="259"/>
      <c r="J133" s="103">
        <v>3.68</v>
      </c>
      <c r="K133" s="35"/>
      <c r="L133" s="35"/>
      <c r="M133" s="123"/>
      <c r="N133" s="174">
        <f t="shared" si="92"/>
        <v>3.68</v>
      </c>
    </row>
    <row r="134" spans="1:19" s="72" customFormat="1" ht="22.5" customHeight="1">
      <c r="A134" s="111"/>
      <c r="B134" s="268" t="s">
        <v>63</v>
      </c>
      <c r="C134" s="138"/>
      <c r="D134" s="41" t="s">
        <v>12</v>
      </c>
      <c r="E134" s="12">
        <f>SUM(E135:E137)</f>
        <v>0</v>
      </c>
      <c r="F134" s="12">
        <f>SUM(F135:F137)</f>
        <v>0</v>
      </c>
      <c r="G134" s="12">
        <f>SUM(G135:G137)</f>
        <v>0</v>
      </c>
      <c r="H134" s="12">
        <f>SUM(H135:H137)</f>
        <v>0</v>
      </c>
      <c r="I134" s="221" t="s">
        <v>70</v>
      </c>
      <c r="J134" s="42">
        <f>SUM(J135:J137)</f>
        <v>0</v>
      </c>
      <c r="K134" s="42">
        <f>SUM(K135:K137)</f>
        <v>6.4</v>
      </c>
      <c r="L134" s="42">
        <f>SUM(L135:L137)</f>
        <v>0</v>
      </c>
      <c r="M134" s="42">
        <f>SUM(M135:M137)</f>
        <v>0</v>
      </c>
      <c r="N134" s="174">
        <f>E134+H134+J134+K134+L134+M134</f>
        <v>6.4</v>
      </c>
    </row>
    <row r="135" spans="1:19" s="72" customFormat="1" ht="22.5" customHeight="1">
      <c r="A135" s="111"/>
      <c r="B135" s="268"/>
      <c r="C135" s="138"/>
      <c r="D135" s="27" t="s">
        <v>13</v>
      </c>
      <c r="E135" s="192"/>
      <c r="F135" s="192"/>
      <c r="G135" s="192"/>
      <c r="H135" s="192"/>
      <c r="I135" s="244"/>
      <c r="J135" s="35"/>
      <c r="K135" s="197">
        <v>0</v>
      </c>
      <c r="L135" s="35"/>
      <c r="M135" s="123"/>
      <c r="N135" s="174">
        <f>E135+H135+J135+K135+L135+M135</f>
        <v>0</v>
      </c>
    </row>
    <row r="136" spans="1:19" ht="28.8">
      <c r="A136" s="111"/>
      <c r="B136" s="268"/>
      <c r="C136" s="138"/>
      <c r="D136" s="27" t="s">
        <v>6</v>
      </c>
      <c r="E136" s="192"/>
      <c r="F136" s="192"/>
      <c r="G136" s="192"/>
      <c r="H136" s="192"/>
      <c r="I136" s="244"/>
      <c r="J136" s="35"/>
      <c r="K136" s="197">
        <v>6.2080000000000002</v>
      </c>
      <c r="L136" s="35"/>
      <c r="M136" s="123"/>
      <c r="N136" s="174">
        <f t="shared" ref="N136:N137" si="93">E136+H136+J136+K136+L136+M136</f>
        <v>6.2080000000000002</v>
      </c>
      <c r="S136" s="74"/>
    </row>
    <row r="137" spans="1:19" ht="22.5" customHeight="1">
      <c r="A137" s="111"/>
      <c r="B137" s="268"/>
      <c r="C137" s="138"/>
      <c r="D137" s="27" t="s">
        <v>7</v>
      </c>
      <c r="E137" s="192"/>
      <c r="F137" s="192"/>
      <c r="G137" s="192"/>
      <c r="H137" s="192"/>
      <c r="I137" s="245"/>
      <c r="J137" s="35"/>
      <c r="K137" s="129">
        <v>0.192</v>
      </c>
      <c r="L137" s="35"/>
      <c r="M137" s="123"/>
      <c r="N137" s="174">
        <f t="shared" si="93"/>
        <v>0.192</v>
      </c>
    </row>
    <row r="138" spans="1:19" ht="22.8">
      <c r="A138" s="111"/>
      <c r="B138" s="218" t="s">
        <v>104</v>
      </c>
      <c r="C138" s="138"/>
      <c r="D138" s="41" t="s">
        <v>12</v>
      </c>
      <c r="E138" s="12">
        <f>SUM(E139:E141)</f>
        <v>0</v>
      </c>
      <c r="F138" s="12">
        <f>SUM(F139:F141)</f>
        <v>0</v>
      </c>
      <c r="G138" s="12">
        <f>SUM(G139:G141)</f>
        <v>0</v>
      </c>
      <c r="H138" s="12">
        <f>SUM(H139:H141)</f>
        <v>0</v>
      </c>
      <c r="I138" s="221" t="s">
        <v>70</v>
      </c>
      <c r="J138" s="103"/>
      <c r="K138" s="42">
        <f>SUM(K139:K141)</f>
        <v>19.550999999999998</v>
      </c>
      <c r="L138" s="35"/>
      <c r="M138" s="42">
        <f>SUM(M139:M141)</f>
        <v>0</v>
      </c>
      <c r="N138" s="174">
        <f>E138+H138+J138+K138+L138+M138</f>
        <v>19.550999999999998</v>
      </c>
    </row>
    <row r="139" spans="1:19" ht="22.8">
      <c r="A139" s="111"/>
      <c r="B139" s="219"/>
      <c r="C139" s="138"/>
      <c r="D139" s="27" t="s">
        <v>13</v>
      </c>
      <c r="E139" s="192"/>
      <c r="F139" s="192"/>
      <c r="G139" s="192"/>
      <c r="H139" s="192"/>
      <c r="I139" s="244"/>
      <c r="J139" s="103"/>
      <c r="K139" s="197">
        <v>18.585999999999999</v>
      </c>
      <c r="L139" s="35"/>
      <c r="M139" s="123"/>
      <c r="N139" s="174">
        <f>E139+H139+J139+K139+L139+M139</f>
        <v>18.585999999999999</v>
      </c>
    </row>
    <row r="140" spans="1:19" ht="22.8">
      <c r="A140" s="111"/>
      <c r="B140" s="219"/>
      <c r="C140" s="138"/>
      <c r="D140" s="27" t="s">
        <v>6</v>
      </c>
      <c r="E140" s="192"/>
      <c r="F140" s="192"/>
      <c r="G140" s="192"/>
      <c r="H140" s="192"/>
      <c r="I140" s="244"/>
      <c r="J140" s="103"/>
      <c r="K140" s="197">
        <v>0.379</v>
      </c>
      <c r="L140" s="35"/>
      <c r="M140" s="123"/>
      <c r="N140" s="174">
        <f t="shared" ref="N140:N141" si="94">E140+H140+J140+K140+L140+M140</f>
        <v>0.379</v>
      </c>
    </row>
    <row r="141" spans="1:19" ht="22.5" customHeight="1">
      <c r="A141" s="111"/>
      <c r="B141" s="220"/>
      <c r="C141" s="138"/>
      <c r="D141" s="27" t="s">
        <v>7</v>
      </c>
      <c r="E141" s="192"/>
      <c r="F141" s="192"/>
      <c r="G141" s="192"/>
      <c r="H141" s="192"/>
      <c r="I141" s="245"/>
      <c r="J141" s="103"/>
      <c r="K141" s="129">
        <v>0.58599999999999997</v>
      </c>
      <c r="L141" s="35"/>
      <c r="M141" s="123"/>
      <c r="N141" s="174">
        <f t="shared" si="94"/>
        <v>0.58599999999999997</v>
      </c>
    </row>
    <row r="142" spans="1:19" ht="22.8">
      <c r="A142" s="111"/>
      <c r="B142" s="268" t="s">
        <v>109</v>
      </c>
      <c r="C142" s="138"/>
      <c r="D142" s="41" t="s">
        <v>12</v>
      </c>
      <c r="E142" s="12">
        <f>SUM(E143:E145)</f>
        <v>0</v>
      </c>
      <c r="F142" s="12">
        <f>SUM(F143:F145)</f>
        <v>0</v>
      </c>
      <c r="G142" s="12">
        <f>SUM(G143:G145)</f>
        <v>0</v>
      </c>
      <c r="H142" s="12">
        <f>SUM(H143:H145)</f>
        <v>0</v>
      </c>
      <c r="I142" s="221" t="s">
        <v>110</v>
      </c>
      <c r="J142" s="42">
        <f>SUM(J143:J145)</f>
        <v>0</v>
      </c>
      <c r="K142" s="42">
        <f>SUM(K143:K145)</f>
        <v>0</v>
      </c>
      <c r="L142" s="42">
        <f>SUM(L143:L145)</f>
        <v>8.8860600000000005</v>
      </c>
      <c r="M142" s="42">
        <f>SUM(M143:M145)</f>
        <v>0</v>
      </c>
      <c r="N142" s="174">
        <f>E142+H142+J142+K142+L142+M142</f>
        <v>8.8860600000000005</v>
      </c>
    </row>
    <row r="143" spans="1:19" ht="22.8">
      <c r="A143" s="111"/>
      <c r="B143" s="268"/>
      <c r="C143" s="138"/>
      <c r="D143" s="27" t="s">
        <v>13</v>
      </c>
      <c r="E143" s="192"/>
      <c r="F143" s="192"/>
      <c r="G143" s="192"/>
      <c r="H143" s="192"/>
      <c r="I143" s="244"/>
      <c r="J143" s="103"/>
      <c r="K143" s="35"/>
      <c r="L143" s="197">
        <v>0</v>
      </c>
      <c r="M143" s="123"/>
      <c r="N143" s="174">
        <f>E143+H143+J143+K143+L143+M143</f>
        <v>0</v>
      </c>
    </row>
    <row r="144" spans="1:19" ht="22.8">
      <c r="A144" s="111"/>
      <c r="B144" s="268"/>
      <c r="C144" s="138"/>
      <c r="D144" s="27" t="s">
        <v>6</v>
      </c>
      <c r="E144" s="192"/>
      <c r="F144" s="192"/>
      <c r="G144" s="192"/>
      <c r="H144" s="192"/>
      <c r="I144" s="244"/>
      <c r="J144" s="103"/>
      <c r="K144" s="35"/>
      <c r="L144" s="197">
        <v>8.1722000000000001</v>
      </c>
      <c r="M144" s="123"/>
      <c r="N144" s="174">
        <f t="shared" ref="N144:N145" si="95">E144+H144+J144+K144+L144+M144</f>
        <v>8.1722000000000001</v>
      </c>
    </row>
    <row r="145" spans="1:14" ht="22.5" customHeight="1">
      <c r="A145" s="111"/>
      <c r="B145" s="218"/>
      <c r="C145" s="138"/>
      <c r="D145" s="27" t="s">
        <v>7</v>
      </c>
      <c r="E145" s="192"/>
      <c r="F145" s="192"/>
      <c r="G145" s="192"/>
      <c r="H145" s="192"/>
      <c r="I145" s="245"/>
      <c r="J145" s="103"/>
      <c r="K145" s="35"/>
      <c r="L145" s="129">
        <v>0.71386000000000005</v>
      </c>
      <c r="M145" s="123"/>
      <c r="N145" s="174">
        <f t="shared" si="95"/>
        <v>0.71386000000000005</v>
      </c>
    </row>
    <row r="146" spans="1:14" ht="22.8">
      <c r="A146" s="111"/>
      <c r="B146" s="268" t="s">
        <v>64</v>
      </c>
      <c r="C146" s="138"/>
      <c r="D146" s="41" t="s">
        <v>12</v>
      </c>
      <c r="E146" s="12">
        <f>SUM(E147:E149)</f>
        <v>0</v>
      </c>
      <c r="F146" s="12">
        <f>SUM(F147:F149)</f>
        <v>0</v>
      </c>
      <c r="G146" s="12">
        <f>SUM(G147:G149)</f>
        <v>0</v>
      </c>
      <c r="H146" s="12">
        <f>SUM(H147:H149)</f>
        <v>0</v>
      </c>
      <c r="I146" s="221" t="s">
        <v>70</v>
      </c>
      <c r="J146" s="42">
        <f>SUM(J147:J149)</f>
        <v>0</v>
      </c>
      <c r="K146" s="42">
        <f>SUM(K147:K149)</f>
        <v>5.4605000000000006</v>
      </c>
      <c r="L146" s="42">
        <f>SUM(L147:L149)</f>
        <v>0</v>
      </c>
      <c r="M146" s="42">
        <f>SUM(M147:M149)</f>
        <v>0</v>
      </c>
      <c r="N146" s="174">
        <f>E146+H146+J146+K146+L146+M146</f>
        <v>5.4605000000000006</v>
      </c>
    </row>
    <row r="147" spans="1:14" ht="22.8">
      <c r="A147" s="111"/>
      <c r="B147" s="268"/>
      <c r="C147" s="138"/>
      <c r="D147" s="27" t="s">
        <v>13</v>
      </c>
      <c r="E147" s="192"/>
      <c r="F147" s="192"/>
      <c r="G147" s="192"/>
      <c r="H147" s="192"/>
      <c r="I147" s="244"/>
      <c r="J147" s="103"/>
      <c r="K147" s="197">
        <v>0</v>
      </c>
      <c r="L147" s="35"/>
      <c r="M147" s="123"/>
      <c r="N147" s="174">
        <f>E147+H147+J147+K147+L147+M147</f>
        <v>0</v>
      </c>
    </row>
    <row r="148" spans="1:14" ht="157.5" customHeight="1">
      <c r="A148" s="111"/>
      <c r="B148" s="268"/>
      <c r="C148" s="138"/>
      <c r="D148" s="27" t="s">
        <v>6</v>
      </c>
      <c r="E148" s="192"/>
      <c r="F148" s="192"/>
      <c r="G148" s="192"/>
      <c r="H148" s="192"/>
      <c r="I148" s="244"/>
      <c r="J148" s="103"/>
      <c r="K148" s="197">
        <v>5.2967000000000004</v>
      </c>
      <c r="L148" s="35"/>
      <c r="M148" s="123"/>
      <c r="N148" s="174">
        <f t="shared" ref="N148:N149" si="96">E148+H148+J148+K148+L148+M148</f>
        <v>5.2967000000000004</v>
      </c>
    </row>
    <row r="149" spans="1:14" ht="22.8">
      <c r="A149" s="111"/>
      <c r="B149" s="268"/>
      <c r="C149" s="138"/>
      <c r="D149" s="27" t="s">
        <v>7</v>
      </c>
      <c r="E149" s="192"/>
      <c r="F149" s="192"/>
      <c r="G149" s="192"/>
      <c r="H149" s="192"/>
      <c r="I149" s="245"/>
      <c r="J149" s="103"/>
      <c r="K149" s="129">
        <v>0.1638</v>
      </c>
      <c r="L149" s="35"/>
      <c r="M149" s="123"/>
      <c r="N149" s="174">
        <f t="shared" si="96"/>
        <v>0.1638</v>
      </c>
    </row>
    <row r="150" spans="1:14" ht="22.8">
      <c r="A150" s="111"/>
      <c r="B150" s="268" t="s">
        <v>65</v>
      </c>
      <c r="C150" s="138"/>
      <c r="D150" s="41" t="s">
        <v>12</v>
      </c>
      <c r="E150" s="12">
        <f>SUM(E151:E153)</f>
        <v>0</v>
      </c>
      <c r="F150" s="12">
        <f>SUM(F151:F153)</f>
        <v>0</v>
      </c>
      <c r="G150" s="12">
        <f>SUM(G151:G153)</f>
        <v>0</v>
      </c>
      <c r="H150" s="12">
        <f>SUM(H151:H153)</f>
        <v>0</v>
      </c>
      <c r="I150" s="221" t="s">
        <v>69</v>
      </c>
      <c r="J150" s="42">
        <f>SUM(J151:J153)</f>
        <v>2.4535</v>
      </c>
      <c r="K150" s="42">
        <f>SUM(K151:K153)</f>
        <v>0</v>
      </c>
      <c r="L150" s="42">
        <f>SUM(L151:L153)</f>
        <v>0</v>
      </c>
      <c r="M150" s="42">
        <f>SUM(M151:M153)</f>
        <v>0</v>
      </c>
      <c r="N150" s="174">
        <f>E150+H150+J150+K150+L150+M150</f>
        <v>2.4535</v>
      </c>
    </row>
    <row r="151" spans="1:14" ht="22.5" customHeight="1">
      <c r="A151" s="111"/>
      <c r="B151" s="268"/>
      <c r="C151" s="138"/>
      <c r="D151" s="27" t="s">
        <v>13</v>
      </c>
      <c r="E151" s="192"/>
      <c r="F151" s="192"/>
      <c r="G151" s="192"/>
      <c r="H151" s="192"/>
      <c r="I151" s="244"/>
      <c r="J151" s="197">
        <v>0</v>
      </c>
      <c r="K151" s="35"/>
      <c r="L151" s="35"/>
      <c r="M151" s="123"/>
      <c r="N151" s="174">
        <f>E151+H151+J151+K151+L151+M151</f>
        <v>0</v>
      </c>
    </row>
    <row r="152" spans="1:14" ht="22.8">
      <c r="A152" s="111"/>
      <c r="B152" s="268"/>
      <c r="C152" s="138"/>
      <c r="D152" s="27" t="s">
        <v>6</v>
      </c>
      <c r="E152" s="192"/>
      <c r="F152" s="192"/>
      <c r="G152" s="192"/>
      <c r="H152" s="192"/>
      <c r="I152" s="244"/>
      <c r="J152" s="197">
        <v>2.38</v>
      </c>
      <c r="K152" s="35"/>
      <c r="L152" s="35"/>
      <c r="M152" s="123"/>
      <c r="N152" s="174">
        <f t="shared" ref="N152:N153" si="97">E152+H152+J152+K152+L152+M152</f>
        <v>2.38</v>
      </c>
    </row>
    <row r="153" spans="1:14" ht="22.8">
      <c r="A153" s="111"/>
      <c r="B153" s="268"/>
      <c r="C153" s="138"/>
      <c r="D153" s="27" t="s">
        <v>7</v>
      </c>
      <c r="E153" s="192"/>
      <c r="F153" s="192"/>
      <c r="G153" s="192"/>
      <c r="H153" s="192"/>
      <c r="I153" s="245"/>
      <c r="J153" s="129">
        <v>7.3499999999999996E-2</v>
      </c>
      <c r="K153" s="35"/>
      <c r="L153" s="35"/>
      <c r="M153" s="123"/>
      <c r="N153" s="174">
        <f t="shared" si="97"/>
        <v>7.3499999999999996E-2</v>
      </c>
    </row>
    <row r="154" spans="1:14" ht="22.8">
      <c r="A154" s="111"/>
      <c r="B154" s="218" t="s">
        <v>66</v>
      </c>
      <c r="C154" s="138"/>
      <c r="D154" s="41" t="s">
        <v>12</v>
      </c>
      <c r="E154" s="12">
        <f>SUM(E155:E157)</f>
        <v>0</v>
      </c>
      <c r="F154" s="12">
        <f>SUM(F155:F157)</f>
        <v>0</v>
      </c>
      <c r="G154" s="12">
        <f>SUM(G155:G157)</f>
        <v>0</v>
      </c>
      <c r="H154" s="12">
        <f>SUM(H155:H157)</f>
        <v>0</v>
      </c>
      <c r="I154" s="221" t="s">
        <v>70</v>
      </c>
      <c r="J154" s="42">
        <f>SUM(J155:J157)</f>
        <v>0</v>
      </c>
      <c r="K154" s="42">
        <f>SUM(K155:K157)</f>
        <v>1.6165</v>
      </c>
      <c r="L154" s="42">
        <f>SUM(L155:L157)</f>
        <v>0</v>
      </c>
      <c r="M154" s="42">
        <f>SUM(M155:M157)</f>
        <v>0</v>
      </c>
      <c r="N154" s="174">
        <f>E154+H154+J154+K154+L154+M154</f>
        <v>1.6165</v>
      </c>
    </row>
    <row r="155" spans="1:14" ht="22.5" customHeight="1">
      <c r="A155" s="111"/>
      <c r="B155" s="219"/>
      <c r="C155" s="138"/>
      <c r="D155" s="27" t="s">
        <v>13</v>
      </c>
      <c r="E155" s="192"/>
      <c r="F155" s="192"/>
      <c r="G155" s="192"/>
      <c r="H155" s="192"/>
      <c r="I155" s="244"/>
      <c r="J155" s="103"/>
      <c r="K155" s="197">
        <v>0</v>
      </c>
      <c r="L155" s="35"/>
      <c r="M155" s="123"/>
      <c r="N155" s="174">
        <f>E155+H155+J155+K155+L155+M155</f>
        <v>0</v>
      </c>
    </row>
    <row r="156" spans="1:14" ht="22.8">
      <c r="A156" s="111"/>
      <c r="B156" s="219"/>
      <c r="C156" s="138"/>
      <c r="D156" s="27" t="s">
        <v>6</v>
      </c>
      <c r="E156" s="192"/>
      <c r="F156" s="192"/>
      <c r="G156" s="192"/>
      <c r="H156" s="192"/>
      <c r="I156" s="244"/>
      <c r="J156" s="103"/>
      <c r="K156" s="197">
        <v>1.5680000000000001</v>
      </c>
      <c r="L156" s="35"/>
      <c r="M156" s="123"/>
      <c r="N156" s="174">
        <f t="shared" ref="N156:N157" si="98">E156+H156+J156+K156+L156+M156</f>
        <v>1.5680000000000001</v>
      </c>
    </row>
    <row r="157" spans="1:14" ht="22.8">
      <c r="A157" s="111"/>
      <c r="B157" s="220"/>
      <c r="C157" s="138"/>
      <c r="D157" s="27" t="s">
        <v>7</v>
      </c>
      <c r="E157" s="192"/>
      <c r="F157" s="192"/>
      <c r="G157" s="192"/>
      <c r="H157" s="192"/>
      <c r="I157" s="245"/>
      <c r="J157" s="103"/>
      <c r="K157" s="129">
        <v>4.8500000000000001E-2</v>
      </c>
      <c r="L157" s="35"/>
      <c r="M157" s="123"/>
      <c r="N157" s="174">
        <f t="shared" si="98"/>
        <v>4.8500000000000001E-2</v>
      </c>
    </row>
    <row r="158" spans="1:14" ht="22.8">
      <c r="A158" s="111"/>
      <c r="B158" s="268" t="s">
        <v>67</v>
      </c>
      <c r="C158" s="138"/>
      <c r="D158" s="41" t="s">
        <v>12</v>
      </c>
      <c r="E158" s="12">
        <f>SUM(E159:E161)</f>
        <v>0</v>
      </c>
      <c r="F158" s="12">
        <f>SUM(F159:F161)</f>
        <v>0</v>
      </c>
      <c r="G158" s="12">
        <f>SUM(G159:G161)</f>
        <v>0</v>
      </c>
      <c r="H158" s="12">
        <f>SUM(H159:H161)</f>
        <v>0</v>
      </c>
      <c r="I158" s="221" t="s">
        <v>70</v>
      </c>
      <c r="J158" s="42">
        <f>SUM(J159:J161)</f>
        <v>0</v>
      </c>
      <c r="K158" s="42">
        <f>SUM(K159:K161)</f>
        <v>2.1741999999999999</v>
      </c>
      <c r="L158" s="42">
        <f>SUM(L159:L161)</f>
        <v>0</v>
      </c>
      <c r="M158" s="42">
        <f>SUM(M159:M161)</f>
        <v>0</v>
      </c>
      <c r="N158" s="174">
        <f>E158+H158+J158+K158+L158+M158</f>
        <v>2.1741999999999999</v>
      </c>
    </row>
    <row r="159" spans="1:14" ht="22.5" customHeight="1">
      <c r="A159" s="111"/>
      <c r="B159" s="268"/>
      <c r="C159" s="138"/>
      <c r="D159" s="27" t="s">
        <v>13</v>
      </c>
      <c r="E159" s="192"/>
      <c r="F159" s="192"/>
      <c r="G159" s="192"/>
      <c r="H159" s="192"/>
      <c r="I159" s="244"/>
      <c r="J159" s="103"/>
      <c r="K159" s="197">
        <v>0</v>
      </c>
      <c r="L159" s="35"/>
      <c r="M159" s="123"/>
      <c r="N159" s="174">
        <f>E159+H159+J159+K159+L159+M159</f>
        <v>0</v>
      </c>
    </row>
    <row r="160" spans="1:14" ht="22.8">
      <c r="A160" s="111"/>
      <c r="B160" s="268"/>
      <c r="C160" s="138"/>
      <c r="D160" s="27" t="s">
        <v>6</v>
      </c>
      <c r="E160" s="192"/>
      <c r="F160" s="192"/>
      <c r="G160" s="192"/>
      <c r="H160" s="192"/>
      <c r="I160" s="244"/>
      <c r="J160" s="103"/>
      <c r="K160" s="197">
        <v>2.109</v>
      </c>
      <c r="L160" s="35"/>
      <c r="M160" s="123"/>
      <c r="N160" s="174">
        <f t="shared" ref="N160:N161" si="99">E160+H160+J160+K160+L160+M160</f>
        <v>2.109</v>
      </c>
    </row>
    <row r="161" spans="1:14" ht="22.8">
      <c r="A161" s="111"/>
      <c r="B161" s="218"/>
      <c r="C161" s="138"/>
      <c r="D161" s="27" t="s">
        <v>7</v>
      </c>
      <c r="E161" s="192"/>
      <c r="F161" s="192"/>
      <c r="G161" s="192"/>
      <c r="H161" s="192"/>
      <c r="I161" s="245"/>
      <c r="J161" s="103"/>
      <c r="K161" s="129">
        <v>6.5199999999999994E-2</v>
      </c>
      <c r="L161" s="35"/>
      <c r="M161" s="123"/>
      <c r="N161" s="174">
        <f t="shared" si="99"/>
        <v>6.5199999999999994E-2</v>
      </c>
    </row>
    <row r="162" spans="1:14" ht="38.4" customHeight="1">
      <c r="A162" s="111"/>
      <c r="B162" s="215" t="s">
        <v>68</v>
      </c>
      <c r="C162" s="138"/>
      <c r="D162" s="41" t="s">
        <v>12</v>
      </c>
      <c r="E162" s="12">
        <f>SUM(E163:E165)</f>
        <v>0</v>
      </c>
      <c r="F162" s="12">
        <f>SUM(F163:F165)</f>
        <v>0</v>
      </c>
      <c r="G162" s="12">
        <f>SUM(G163:G165)</f>
        <v>0</v>
      </c>
      <c r="H162" s="12">
        <f>SUM(H163:H165)</f>
        <v>0</v>
      </c>
      <c r="I162" s="221" t="s">
        <v>70</v>
      </c>
      <c r="J162" s="42">
        <f>SUM(J163:J165)</f>
        <v>0</v>
      </c>
      <c r="K162" s="42">
        <f>SUM(K163:K165)</f>
        <v>15.495744999999999</v>
      </c>
      <c r="L162" s="42">
        <f>SUM(L163:L165)</f>
        <v>0</v>
      </c>
      <c r="M162" s="42">
        <f>SUM(M163:M165)</f>
        <v>0</v>
      </c>
      <c r="N162" s="174">
        <f>E162+H162+J162+K162+L162+M162</f>
        <v>15.495744999999999</v>
      </c>
    </row>
    <row r="163" spans="1:14" ht="22.95" customHeight="1">
      <c r="A163" s="111"/>
      <c r="B163" s="216"/>
      <c r="C163" s="138"/>
      <c r="D163" s="27" t="s">
        <v>13</v>
      </c>
      <c r="E163" s="192"/>
      <c r="F163" s="192"/>
      <c r="G163" s="192"/>
      <c r="H163" s="192"/>
      <c r="I163" s="222"/>
      <c r="J163" s="103"/>
      <c r="K163" s="197">
        <v>0</v>
      </c>
      <c r="L163" s="35"/>
      <c r="M163" s="123"/>
      <c r="N163" s="174">
        <f>E163+H163+J163+K163+L163+M163</f>
        <v>0</v>
      </c>
    </row>
    <row r="164" spans="1:14" ht="22.8">
      <c r="A164" s="111"/>
      <c r="B164" s="216"/>
      <c r="C164" s="138"/>
      <c r="D164" s="27" t="s">
        <v>6</v>
      </c>
      <c r="E164" s="192"/>
      <c r="F164" s="192"/>
      <c r="G164" s="192"/>
      <c r="H164" s="192"/>
      <c r="I164" s="222"/>
      <c r="J164" s="103"/>
      <c r="K164" s="197">
        <v>15.03</v>
      </c>
      <c r="L164" s="35"/>
      <c r="M164" s="123"/>
      <c r="N164" s="174">
        <f t="shared" ref="N164:N165" si="100">E164+H164+J164+K164+L164+M164</f>
        <v>15.03</v>
      </c>
    </row>
    <row r="165" spans="1:14" ht="22.8">
      <c r="A165" s="111"/>
      <c r="B165" s="228"/>
      <c r="C165" s="138"/>
      <c r="D165" s="27" t="s">
        <v>7</v>
      </c>
      <c r="E165" s="192"/>
      <c r="F165" s="192"/>
      <c r="G165" s="192"/>
      <c r="H165" s="192"/>
      <c r="I165" s="223"/>
      <c r="J165" s="103"/>
      <c r="K165" s="129">
        <v>0.46574500000000002</v>
      </c>
      <c r="L165" s="35"/>
      <c r="M165" s="123"/>
      <c r="N165" s="174">
        <f t="shared" si="100"/>
        <v>0.46574500000000002</v>
      </c>
    </row>
    <row r="166" spans="1:14" ht="27.6" customHeight="1">
      <c r="A166" s="157"/>
      <c r="B166" s="218" t="s">
        <v>122</v>
      </c>
      <c r="C166" s="138"/>
      <c r="D166" s="41" t="s">
        <v>12</v>
      </c>
      <c r="E166" s="134">
        <f>E167+E168+E169</f>
        <v>0</v>
      </c>
      <c r="F166" s="134">
        <f t="shared" ref="F166:H166" si="101">F167+F168+F169</f>
        <v>0</v>
      </c>
      <c r="G166" s="134">
        <f t="shared" si="101"/>
        <v>0</v>
      </c>
      <c r="H166" s="134">
        <f t="shared" si="101"/>
        <v>0</v>
      </c>
      <c r="I166" s="221"/>
      <c r="J166" s="103"/>
      <c r="K166" s="129"/>
      <c r="L166" s="35"/>
      <c r="M166" s="136">
        <f t="shared" ref="M166" si="102">M167+M168+M169</f>
        <v>0.75</v>
      </c>
      <c r="N166" s="174">
        <f>E166+H166+J166+K166+L166+M166</f>
        <v>0.75</v>
      </c>
    </row>
    <row r="167" spans="1:14" ht="22.8">
      <c r="A167" s="157"/>
      <c r="B167" s="219"/>
      <c r="C167" s="138"/>
      <c r="D167" s="27" t="s">
        <v>13</v>
      </c>
      <c r="E167" s="192"/>
      <c r="F167" s="192"/>
      <c r="G167" s="192"/>
      <c r="H167" s="192"/>
      <c r="I167" s="222"/>
      <c r="J167" s="103"/>
      <c r="K167" s="129"/>
      <c r="L167" s="35"/>
      <c r="M167" s="123"/>
      <c r="N167" s="174">
        <f>E167+H167+J167+K167+L167+M167</f>
        <v>0</v>
      </c>
    </row>
    <row r="168" spans="1:14" ht="22.8">
      <c r="A168" s="157"/>
      <c r="B168" s="219"/>
      <c r="C168" s="138"/>
      <c r="D168" s="27" t="s">
        <v>6</v>
      </c>
      <c r="E168" s="192"/>
      <c r="F168" s="192"/>
      <c r="G168" s="192"/>
      <c r="H168" s="192"/>
      <c r="I168" s="222"/>
      <c r="J168" s="103"/>
      <c r="K168" s="129"/>
      <c r="L168" s="35"/>
      <c r="M168" s="123">
        <v>0.73</v>
      </c>
      <c r="N168" s="174">
        <f t="shared" ref="N168:N169" si="103">E168+H168+J168+K168+L168+M168</f>
        <v>0.73</v>
      </c>
    </row>
    <row r="169" spans="1:14" ht="22.8">
      <c r="A169" s="157"/>
      <c r="B169" s="220"/>
      <c r="C169" s="138"/>
      <c r="D169" s="27" t="s">
        <v>7</v>
      </c>
      <c r="E169" s="192"/>
      <c r="F169" s="192"/>
      <c r="G169" s="192"/>
      <c r="H169" s="192"/>
      <c r="I169" s="222"/>
      <c r="J169" s="103"/>
      <c r="K169" s="129"/>
      <c r="L169" s="35"/>
      <c r="M169" s="123">
        <v>0.02</v>
      </c>
      <c r="N169" s="174">
        <f t="shared" si="103"/>
        <v>0.02</v>
      </c>
    </row>
    <row r="170" spans="1:14" ht="42.75" customHeight="1">
      <c r="A170" s="157"/>
      <c r="B170" s="218" t="s">
        <v>120</v>
      </c>
      <c r="C170" s="138"/>
      <c r="D170" s="41" t="s">
        <v>12</v>
      </c>
      <c r="E170" s="134">
        <f>E171+E172+E173</f>
        <v>0</v>
      </c>
      <c r="F170" s="134">
        <f t="shared" ref="F170:H170" si="104">F171+F172+F173</f>
        <v>0</v>
      </c>
      <c r="G170" s="134">
        <f t="shared" si="104"/>
        <v>0</v>
      </c>
      <c r="H170" s="134">
        <f t="shared" si="104"/>
        <v>0</v>
      </c>
      <c r="I170" s="221"/>
      <c r="J170" s="103"/>
      <c r="K170" s="129"/>
      <c r="L170" s="158"/>
      <c r="M170" s="136">
        <f t="shared" ref="M170" si="105">M171+M172+M173</f>
        <v>1.496</v>
      </c>
      <c r="N170" s="174">
        <f>E170+H170+J170+K170+L170+M170</f>
        <v>1.496</v>
      </c>
    </row>
    <row r="171" spans="1:14" ht="41.25" customHeight="1">
      <c r="A171" s="157"/>
      <c r="B171" s="219"/>
      <c r="C171" s="138"/>
      <c r="D171" s="27" t="s">
        <v>13</v>
      </c>
      <c r="E171" s="192"/>
      <c r="F171" s="192"/>
      <c r="G171" s="192"/>
      <c r="H171" s="192"/>
      <c r="I171" s="222"/>
      <c r="J171" s="103"/>
      <c r="K171" s="129"/>
      <c r="L171" s="35"/>
      <c r="M171" s="123"/>
      <c r="N171" s="174">
        <f>E171+H171+J171+K171+L171+M171</f>
        <v>0</v>
      </c>
    </row>
    <row r="172" spans="1:14" ht="48" customHeight="1">
      <c r="A172" s="157"/>
      <c r="B172" s="219"/>
      <c r="C172" s="138"/>
      <c r="D172" s="27" t="s">
        <v>6</v>
      </c>
      <c r="E172" s="192"/>
      <c r="F172" s="192"/>
      <c r="G172" s="192"/>
      <c r="H172" s="192"/>
      <c r="I172" s="222"/>
      <c r="J172" s="103"/>
      <c r="K172" s="129"/>
      <c r="L172" s="35"/>
      <c r="M172" s="123">
        <v>1.1930000000000001</v>
      </c>
      <c r="N172" s="174">
        <f t="shared" ref="N172:N173" si="106">E172+H172+J172+K172+L172+M172</f>
        <v>1.1930000000000001</v>
      </c>
    </row>
    <row r="173" spans="1:14" ht="55.5" customHeight="1">
      <c r="A173" s="157"/>
      <c r="B173" s="220"/>
      <c r="C173" s="138"/>
      <c r="D173" s="27" t="s">
        <v>7</v>
      </c>
      <c r="E173" s="192"/>
      <c r="F173" s="192"/>
      <c r="G173" s="192"/>
      <c r="H173" s="192"/>
      <c r="I173" s="223"/>
      <c r="J173" s="103"/>
      <c r="K173" s="129"/>
      <c r="L173" s="35"/>
      <c r="M173" s="123">
        <v>0.30299999999999999</v>
      </c>
      <c r="N173" s="174">
        <f t="shared" si="106"/>
        <v>0.30299999999999999</v>
      </c>
    </row>
    <row r="174" spans="1:14" ht="22.8">
      <c r="A174" s="157"/>
      <c r="B174" s="218" t="s">
        <v>121</v>
      </c>
      <c r="C174" s="138"/>
      <c r="D174" s="41" t="s">
        <v>12</v>
      </c>
      <c r="E174" s="134">
        <f t="shared" ref="E174" si="107">E175+E176+E177</f>
        <v>0.77779999999999994</v>
      </c>
      <c r="F174" s="134">
        <f t="shared" ref="F174:H174" si="108">F175+F176+F177</f>
        <v>0.77779999999999994</v>
      </c>
      <c r="G174" s="134">
        <f t="shared" si="108"/>
        <v>0.77779999999999994</v>
      </c>
      <c r="H174" s="134">
        <f t="shared" si="108"/>
        <v>0</v>
      </c>
      <c r="I174" s="244"/>
      <c r="J174" s="103"/>
      <c r="K174" s="129"/>
      <c r="L174" s="158"/>
      <c r="M174" s="136">
        <f t="shared" ref="M174" si="109">M175+M176+M177</f>
        <v>1.26</v>
      </c>
      <c r="N174" s="174">
        <f>E174+H174+J174+K174+L174+M174</f>
        <v>2.0377999999999998</v>
      </c>
    </row>
    <row r="175" spans="1:14" ht="22.8">
      <c r="A175" s="157"/>
      <c r="B175" s="219"/>
      <c r="C175" s="138"/>
      <c r="D175" s="27" t="s">
        <v>13</v>
      </c>
      <c r="E175" s="192">
        <v>0.63529999999999998</v>
      </c>
      <c r="F175" s="192">
        <v>0.63529999999999998</v>
      </c>
      <c r="G175" s="192">
        <v>0.63529999999999998</v>
      </c>
      <c r="H175" s="192"/>
      <c r="I175" s="244"/>
      <c r="J175" s="103"/>
      <c r="K175" s="129"/>
      <c r="L175" s="35"/>
      <c r="M175" s="123">
        <v>1.0269999999999999</v>
      </c>
      <c r="N175" s="174">
        <f>E175+H175+J175+K175+L175+M175</f>
        <v>1.6622999999999999</v>
      </c>
    </row>
    <row r="176" spans="1:14" ht="22.8">
      <c r="A176" s="157"/>
      <c r="B176" s="219"/>
      <c r="C176" s="138"/>
      <c r="D176" s="27" t="s">
        <v>6</v>
      </c>
      <c r="E176" s="192">
        <v>9.3799999999999994E-2</v>
      </c>
      <c r="F176" s="192">
        <v>9.3799999999999994E-2</v>
      </c>
      <c r="G176" s="192">
        <v>9.3799999999999994E-2</v>
      </c>
      <c r="H176" s="192"/>
      <c r="I176" s="244"/>
      <c r="J176" s="103"/>
      <c r="K176" s="129"/>
      <c r="L176" s="35"/>
      <c r="M176" s="123">
        <v>0.19500000000000001</v>
      </c>
      <c r="N176" s="174">
        <f t="shared" ref="N176:N177" si="110">E176+H176+J176+K176+L176+M176</f>
        <v>0.2888</v>
      </c>
    </row>
    <row r="177" spans="1:17" ht="32.25" customHeight="1">
      <c r="A177" s="157"/>
      <c r="B177" s="220"/>
      <c r="C177" s="138"/>
      <c r="D177" s="27" t="s">
        <v>7</v>
      </c>
      <c r="E177" s="192">
        <v>4.87E-2</v>
      </c>
      <c r="F177" s="192">
        <v>4.87E-2</v>
      </c>
      <c r="G177" s="192">
        <v>4.87E-2</v>
      </c>
      <c r="H177" s="192"/>
      <c r="I177" s="245"/>
      <c r="J177" s="103"/>
      <c r="K177" s="129"/>
      <c r="L177" s="35"/>
      <c r="M177" s="123">
        <v>3.7999999999999999E-2</v>
      </c>
      <c r="N177" s="174">
        <f t="shared" si="110"/>
        <v>8.6699999999999999E-2</v>
      </c>
    </row>
    <row r="178" spans="1:17" ht="22.8">
      <c r="A178" s="232"/>
      <c r="B178" s="11" t="s">
        <v>106</v>
      </c>
      <c r="C178" s="234"/>
      <c r="D178" s="88" t="s">
        <v>5</v>
      </c>
      <c r="E178" s="89">
        <f>E179+E180+E181</f>
        <v>0.77779999999999994</v>
      </c>
      <c r="F178" s="89">
        <f>F179+F180+F181</f>
        <v>0.77779999999999994</v>
      </c>
      <c r="G178" s="89">
        <f>G179+G180+G181</f>
        <v>0.77779999999999994</v>
      </c>
      <c r="H178" s="89">
        <f>H179+H180+H181</f>
        <v>0</v>
      </c>
      <c r="I178" s="236"/>
      <c r="J178" s="98">
        <f>J179+J180+J181</f>
        <v>52.783500000000004</v>
      </c>
      <c r="K178" s="98">
        <f>K179+K180+K181</f>
        <v>50.697944999999997</v>
      </c>
      <c r="L178" s="155">
        <f>L179+L180+L181</f>
        <v>8.8860600000000005</v>
      </c>
      <c r="M178" s="155">
        <f>M179+M180+M181</f>
        <v>3.5059999999999993</v>
      </c>
      <c r="N178" s="170">
        <f t="shared" ref="N178" si="111">N179+N180+N181</f>
        <v>116.65130500000001</v>
      </c>
    </row>
    <row r="179" spans="1:17" ht="22.5" customHeight="1">
      <c r="A179" s="232"/>
      <c r="B179" s="239" t="s">
        <v>37</v>
      </c>
      <c r="C179" s="234"/>
      <c r="D179" s="99" t="s">
        <v>13</v>
      </c>
      <c r="E179" s="90">
        <f>E135+E139+E143+E147+E151+E155+E159+E163+E131+E167+E171+E175</f>
        <v>0.63529999999999998</v>
      </c>
      <c r="F179" s="90">
        <f t="shared" ref="F179:H179" si="112">F135+F139+F143+F147+F151+F155+F159+F163+F131+F167+F171+F175</f>
        <v>0.63529999999999998</v>
      </c>
      <c r="G179" s="90">
        <f t="shared" si="112"/>
        <v>0.63529999999999998</v>
      </c>
      <c r="H179" s="90">
        <f t="shared" si="112"/>
        <v>0</v>
      </c>
      <c r="I179" s="237"/>
      <c r="J179" s="130">
        <f t="shared" ref="J179:M179" si="113">J135+J139+J143+J147+J151+J155+J159+J163+J131+J167+J171+J175</f>
        <v>0</v>
      </c>
      <c r="K179" s="130">
        <f t="shared" si="113"/>
        <v>18.585999999999999</v>
      </c>
      <c r="L179" s="130">
        <f t="shared" si="113"/>
        <v>0</v>
      </c>
      <c r="M179" s="130">
        <f t="shared" si="113"/>
        <v>1.0269999999999999</v>
      </c>
      <c r="N179" s="30">
        <f>E179+H179+J179+K179+L179+M179</f>
        <v>20.2483</v>
      </c>
    </row>
    <row r="180" spans="1:17">
      <c r="A180" s="232"/>
      <c r="B180" s="240"/>
      <c r="C180" s="234"/>
      <c r="D180" s="99" t="s">
        <v>6</v>
      </c>
      <c r="E180" s="90">
        <f>E136+E140+E144+E148+E152+E156+E160+E164+E132+E168+E172+E176</f>
        <v>9.3799999999999994E-2</v>
      </c>
      <c r="F180" s="90">
        <f t="shared" ref="F180:H180" si="114">F136+F140+F144+F148+F152+F156+F160+F164+F132+F168+F172+F176</f>
        <v>9.3799999999999994E-2</v>
      </c>
      <c r="G180" s="90">
        <f t="shared" si="114"/>
        <v>9.3799999999999994E-2</v>
      </c>
      <c r="H180" s="90">
        <f t="shared" si="114"/>
        <v>0</v>
      </c>
      <c r="I180" s="237"/>
      <c r="J180" s="130">
        <f t="shared" ref="J180:M180" si="115">J136+J140+J144+J148+J152+J156+J160+J164+J132+J168+J172+J176</f>
        <v>49.03</v>
      </c>
      <c r="K180" s="130">
        <f t="shared" si="115"/>
        <v>30.590699999999998</v>
      </c>
      <c r="L180" s="130">
        <f t="shared" si="115"/>
        <v>8.1722000000000001</v>
      </c>
      <c r="M180" s="130">
        <f t="shared" si="115"/>
        <v>2.1179999999999999</v>
      </c>
      <c r="N180" s="30">
        <f t="shared" ref="N180:N181" si="116">E180+H180+J180+K180+L180+M180</f>
        <v>90.0047</v>
      </c>
    </row>
    <row r="181" spans="1:17" ht="21.6" thickBot="1">
      <c r="A181" s="233"/>
      <c r="B181" s="241"/>
      <c r="C181" s="235"/>
      <c r="D181" s="100" t="s">
        <v>7</v>
      </c>
      <c r="E181" s="90">
        <f>E137+E141+E145+E149+E153+E157+E161+E165+E133+E169+E173+E177</f>
        <v>4.87E-2</v>
      </c>
      <c r="F181" s="90">
        <f t="shared" ref="F181:H181" si="117">F137+F141+F145+F149+F153+F157+F161+F165+F133+F169+F173+F177</f>
        <v>4.87E-2</v>
      </c>
      <c r="G181" s="90">
        <f t="shared" si="117"/>
        <v>4.87E-2</v>
      </c>
      <c r="H181" s="90">
        <f t="shared" si="117"/>
        <v>0</v>
      </c>
      <c r="I181" s="238"/>
      <c r="J181" s="130">
        <f t="shared" ref="J181:M181" si="118">J137+J141+J145+J149+J153+J157+J161+J165+J133+J169+J173+J177</f>
        <v>3.7535000000000003</v>
      </c>
      <c r="K181" s="130">
        <f t="shared" si="118"/>
        <v>1.521245</v>
      </c>
      <c r="L181" s="130">
        <f t="shared" si="118"/>
        <v>0.71386000000000005</v>
      </c>
      <c r="M181" s="130">
        <f t="shared" si="118"/>
        <v>0.36099999999999999</v>
      </c>
      <c r="N181" s="30">
        <f t="shared" si="116"/>
        <v>6.3983050000000006</v>
      </c>
    </row>
    <row r="182" spans="1:17" s="43" customFormat="1" ht="25.2" thickBot="1">
      <c r="A182" s="229" t="s">
        <v>57</v>
      </c>
      <c r="B182" s="230"/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1"/>
    </row>
    <row r="183" spans="1:17" ht="36" customHeight="1" thickBot="1">
      <c r="A183" s="69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1"/>
      <c r="Q183" s="82"/>
    </row>
    <row r="184" spans="1:17" ht="31.5" customHeight="1">
      <c r="A184" s="395"/>
      <c r="B184" s="366" t="s">
        <v>33</v>
      </c>
      <c r="C184" s="273"/>
      <c r="D184" s="198" t="s">
        <v>5</v>
      </c>
      <c r="E184" s="150">
        <f t="shared" ref="E184" si="119">SUM(E185:E187)</f>
        <v>99.297414000000003</v>
      </c>
      <c r="F184" s="150">
        <f t="shared" ref="F184:H184" si="120">SUM(F185:F187)</f>
        <v>93.107587999999993</v>
      </c>
      <c r="G184" s="150">
        <f t="shared" si="120"/>
        <v>28.411110000000004</v>
      </c>
      <c r="H184" s="150">
        <f t="shared" si="120"/>
        <v>87.7</v>
      </c>
      <c r="I184" s="363"/>
      <c r="J184" s="150">
        <f t="shared" ref="J184:M184" si="121">SUM(J185:J187)</f>
        <v>119.977</v>
      </c>
      <c r="K184" s="150">
        <f t="shared" si="121"/>
        <v>284.47849099999996</v>
      </c>
      <c r="L184" s="150">
        <f t="shared" si="121"/>
        <v>100.37959799999999</v>
      </c>
      <c r="M184" s="150">
        <f t="shared" si="121"/>
        <v>226.02153899999999</v>
      </c>
      <c r="N184" s="152">
        <f t="shared" ref="N184" si="122">SUM(N185:N187)</f>
        <v>917.85404199999994</v>
      </c>
    </row>
    <row r="185" spans="1:17" ht="39.75" customHeight="1">
      <c r="A185" s="396"/>
      <c r="B185" s="367"/>
      <c r="C185" s="274"/>
      <c r="D185" s="64" t="s">
        <v>13</v>
      </c>
      <c r="E185" s="151">
        <f t="shared" ref="E185:F187" si="123">E190+E198+E220+E226+E231+E235+E240+E255+E305+E194</f>
        <v>0</v>
      </c>
      <c r="F185" s="151">
        <f t="shared" si="123"/>
        <v>0</v>
      </c>
      <c r="G185" s="151">
        <f t="shared" ref="G185:H185" si="124">G190+G198+G220+G226+G231+G235+G240+G255+G305+G194</f>
        <v>0</v>
      </c>
      <c r="H185" s="151">
        <f t="shared" si="124"/>
        <v>0</v>
      </c>
      <c r="I185" s="364"/>
      <c r="J185" s="151">
        <f t="shared" ref="J185:M185" si="125">J190+J198+J220+J226+J231+J235+J240+J255+J305+J194</f>
        <v>0</v>
      </c>
      <c r="K185" s="151">
        <f t="shared" si="125"/>
        <v>0</v>
      </c>
      <c r="L185" s="151">
        <f t="shared" si="125"/>
        <v>0</v>
      </c>
      <c r="M185" s="151">
        <f t="shared" si="125"/>
        <v>55.829864000000001</v>
      </c>
      <c r="N185" s="151">
        <f>N190+N198+N220+N226+N231+N235+N240+N255+N305+N194</f>
        <v>55.829864000000001</v>
      </c>
    </row>
    <row r="186" spans="1:17" ht="40.5" customHeight="1">
      <c r="A186" s="396"/>
      <c r="B186" s="367"/>
      <c r="C186" s="274"/>
      <c r="D186" s="64" t="s">
        <v>6</v>
      </c>
      <c r="E186" s="151">
        <f t="shared" si="123"/>
        <v>97.408045999999999</v>
      </c>
      <c r="F186" s="151">
        <f>F191+F199+F221+F227+F232+F236+F241+F256+F306+F195</f>
        <v>91.640456999999998</v>
      </c>
      <c r="G186" s="151">
        <f t="shared" ref="G186:H186" si="126">G191+G199+G221+G227+G232+G236+G241+G256+G306+G195</f>
        <v>27.862571000000003</v>
      </c>
      <c r="H186" s="151">
        <f t="shared" si="126"/>
        <v>84</v>
      </c>
      <c r="I186" s="364"/>
      <c r="J186" s="151">
        <f t="shared" ref="J186:N186" si="127">J191+J199+J221+J227+J232+J236+J241+J256+J306+J195</f>
        <v>63.213999999999999</v>
      </c>
      <c r="K186" s="151">
        <f t="shared" si="127"/>
        <v>162.162272</v>
      </c>
      <c r="L186" s="151">
        <f t="shared" si="127"/>
        <v>97.901789999999991</v>
      </c>
      <c r="M186" s="151">
        <f t="shared" si="127"/>
        <v>166.37319499999998</v>
      </c>
      <c r="N186" s="151">
        <f t="shared" si="127"/>
        <v>671.05930299999989</v>
      </c>
    </row>
    <row r="187" spans="1:17" ht="39" customHeight="1" thickBot="1">
      <c r="A187" s="397"/>
      <c r="B187" s="368"/>
      <c r="C187" s="275"/>
      <c r="D187" s="65" t="s">
        <v>7</v>
      </c>
      <c r="E187" s="151">
        <f t="shared" si="123"/>
        <v>1.8893679999999997</v>
      </c>
      <c r="F187" s="151">
        <f>F192+F200+F222+F228+F233+F237+F242+F257+F307+F196</f>
        <v>1.467131</v>
      </c>
      <c r="G187" s="151">
        <f>G192+G200+G222+G228+G233+G237+G242+G257+G307+G196</f>
        <v>0.548539</v>
      </c>
      <c r="H187" s="151">
        <f t="shared" ref="H187" si="128">H192+H200+H222+H228+H233+H237+H242+H257+H307+H196</f>
        <v>3.7</v>
      </c>
      <c r="I187" s="365"/>
      <c r="J187" s="151">
        <f t="shared" ref="J187:N187" si="129">J192+J200+J222+J228+J233+J237+J242+J257+J307+J196</f>
        <v>56.763000000000005</v>
      </c>
      <c r="K187" s="151">
        <f t="shared" si="129"/>
        <v>122.31621899999999</v>
      </c>
      <c r="L187" s="151">
        <f t="shared" si="129"/>
        <v>2.477808</v>
      </c>
      <c r="M187" s="151">
        <f t="shared" si="129"/>
        <v>3.8184800000000001</v>
      </c>
      <c r="N187" s="151">
        <f t="shared" si="129"/>
        <v>190.96487499999995</v>
      </c>
    </row>
    <row r="188" spans="1:17" s="40" customFormat="1" thickBot="1">
      <c r="A188" s="73">
        <v>1</v>
      </c>
      <c r="B188" s="224" t="s">
        <v>23</v>
      </c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6"/>
    </row>
    <row r="189" spans="1:17" s="40" customFormat="1" ht="22.8">
      <c r="A189" s="384" t="s">
        <v>24</v>
      </c>
      <c r="B189" s="227" t="s">
        <v>90</v>
      </c>
      <c r="C189" s="383"/>
      <c r="D189" s="41" t="s">
        <v>12</v>
      </c>
      <c r="E189" s="12">
        <f t="shared" ref="E189:H189" si="130">SUM(E190:E192)</f>
        <v>0</v>
      </c>
      <c r="F189" s="12">
        <f t="shared" si="130"/>
        <v>0</v>
      </c>
      <c r="G189" s="12">
        <f t="shared" si="130"/>
        <v>0</v>
      </c>
      <c r="H189" s="12">
        <f t="shared" si="130"/>
        <v>0</v>
      </c>
      <c r="I189" s="243" t="s">
        <v>92</v>
      </c>
      <c r="J189" s="42">
        <f t="shared" ref="J189:L189" si="131">SUM(J190:J192)</f>
        <v>0</v>
      </c>
      <c r="K189" s="42">
        <f t="shared" si="131"/>
        <v>6.9697069999999997</v>
      </c>
      <c r="L189" s="42">
        <f t="shared" si="131"/>
        <v>0</v>
      </c>
      <c r="M189" s="42">
        <f t="shared" ref="M189" si="132">SUM(M190:M192)</f>
        <v>0</v>
      </c>
      <c r="N189" s="174">
        <f>E189+H189+J189+K189+L189+M189</f>
        <v>6.9697069999999997</v>
      </c>
    </row>
    <row r="190" spans="1:17" s="40" customFormat="1" ht="22.8">
      <c r="A190" s="209"/>
      <c r="B190" s="216"/>
      <c r="C190" s="213"/>
      <c r="D190" s="27" t="s">
        <v>13</v>
      </c>
      <c r="E190" s="192"/>
      <c r="F190" s="192"/>
      <c r="G190" s="192"/>
      <c r="H190" s="192"/>
      <c r="I190" s="206"/>
      <c r="J190" s="35"/>
      <c r="K190" s="33">
        <v>0</v>
      </c>
      <c r="L190" s="35"/>
      <c r="M190" s="123"/>
      <c r="N190" s="174">
        <f>E190+H190+J190+K190+L190+M190</f>
        <v>0</v>
      </c>
    </row>
    <row r="191" spans="1:17" s="40" customFormat="1" ht="160.5" customHeight="1">
      <c r="A191" s="209"/>
      <c r="B191" s="216"/>
      <c r="C191" s="213"/>
      <c r="D191" s="27" t="s">
        <v>6</v>
      </c>
      <c r="E191" s="192"/>
      <c r="F191" s="192"/>
      <c r="G191" s="192"/>
      <c r="H191" s="192"/>
      <c r="I191" s="206"/>
      <c r="J191" s="35"/>
      <c r="K191" s="33">
        <v>6.7605219999999999</v>
      </c>
      <c r="L191" s="35"/>
      <c r="M191" s="123"/>
      <c r="N191" s="174">
        <f t="shared" ref="N191:N192" si="133">E191+H191+J191+K191+L191+M191</f>
        <v>6.7605219999999999</v>
      </c>
    </row>
    <row r="192" spans="1:17" s="40" customFormat="1" ht="22.8">
      <c r="A192" s="210"/>
      <c r="B192" s="228"/>
      <c r="C192" s="214"/>
      <c r="D192" s="27" t="s">
        <v>7</v>
      </c>
      <c r="E192" s="192"/>
      <c r="F192" s="192"/>
      <c r="G192" s="192"/>
      <c r="H192" s="192"/>
      <c r="I192" s="207"/>
      <c r="J192" s="35"/>
      <c r="K192" s="131">
        <v>0.20918500000000001</v>
      </c>
      <c r="L192" s="35"/>
      <c r="M192" s="123"/>
      <c r="N192" s="174">
        <f t="shared" si="133"/>
        <v>0.20918500000000001</v>
      </c>
    </row>
    <row r="193" spans="1:14" s="40" customFormat="1" ht="22.8">
      <c r="A193" s="208" t="s">
        <v>26</v>
      </c>
      <c r="B193" s="215" t="s">
        <v>91</v>
      </c>
      <c r="C193" s="212"/>
      <c r="D193" s="41" t="s">
        <v>12</v>
      </c>
      <c r="E193" s="12">
        <f t="shared" ref="E193:H193" si="134">SUM(E194:E196)</f>
        <v>0</v>
      </c>
      <c r="F193" s="12">
        <f t="shared" si="134"/>
        <v>0</v>
      </c>
      <c r="G193" s="12">
        <f t="shared" si="134"/>
        <v>0</v>
      </c>
      <c r="H193" s="12">
        <f t="shared" si="134"/>
        <v>0</v>
      </c>
      <c r="I193" s="205" t="s">
        <v>92</v>
      </c>
      <c r="J193" s="42">
        <f t="shared" ref="J193:M193" si="135">SUM(J194:J196)</f>
        <v>0</v>
      </c>
      <c r="K193" s="42">
        <f t="shared" si="135"/>
        <v>1.3299000000000001</v>
      </c>
      <c r="L193" s="42">
        <f t="shared" si="135"/>
        <v>0</v>
      </c>
      <c r="M193" s="42">
        <f t="shared" si="135"/>
        <v>0</v>
      </c>
      <c r="N193" s="174">
        <f>E193+H193+J193+K193+L193+M193</f>
        <v>1.3299000000000001</v>
      </c>
    </row>
    <row r="194" spans="1:14" s="40" customFormat="1" ht="22.8">
      <c r="A194" s="209"/>
      <c r="B194" s="216"/>
      <c r="C194" s="213"/>
      <c r="D194" s="27" t="s">
        <v>13</v>
      </c>
      <c r="E194" s="192"/>
      <c r="F194" s="192"/>
      <c r="G194" s="192"/>
      <c r="H194" s="192"/>
      <c r="I194" s="206"/>
      <c r="J194" s="35"/>
      <c r="K194" s="33">
        <v>0</v>
      </c>
      <c r="L194" s="35"/>
      <c r="M194" s="123"/>
      <c r="N194" s="174">
        <f>E194+H194+J194+K194+L194+M194</f>
        <v>0</v>
      </c>
    </row>
    <row r="195" spans="1:14" s="40" customFormat="1" ht="97.5" customHeight="1">
      <c r="A195" s="209"/>
      <c r="B195" s="216"/>
      <c r="C195" s="213"/>
      <c r="D195" s="27" t="s">
        <v>6</v>
      </c>
      <c r="E195" s="192"/>
      <c r="F195" s="192"/>
      <c r="G195" s="192"/>
      <c r="H195" s="192"/>
      <c r="I195" s="206"/>
      <c r="J195" s="35"/>
      <c r="K195" s="33">
        <v>1.29</v>
      </c>
      <c r="L195" s="35"/>
      <c r="M195" s="123"/>
      <c r="N195" s="174">
        <f t="shared" ref="N195:N196" si="136">E195+H195+J195+K195+L195+M195</f>
        <v>1.29</v>
      </c>
    </row>
    <row r="196" spans="1:14" ht="39" customHeight="1" thickBot="1">
      <c r="A196" s="210"/>
      <c r="B196" s="217"/>
      <c r="C196" s="214"/>
      <c r="D196" s="27" t="s">
        <v>7</v>
      </c>
      <c r="E196" s="192"/>
      <c r="F196" s="192"/>
      <c r="G196" s="192"/>
      <c r="H196" s="192"/>
      <c r="I196" s="207"/>
      <c r="J196" s="35"/>
      <c r="K196" s="131">
        <v>3.9899999999999998E-2</v>
      </c>
      <c r="L196" s="35"/>
      <c r="M196" s="123"/>
      <c r="N196" s="174">
        <f t="shared" si="136"/>
        <v>3.9899999999999998E-2</v>
      </c>
    </row>
    <row r="197" spans="1:14" ht="32.25" customHeight="1">
      <c r="A197" s="208" t="s">
        <v>26</v>
      </c>
      <c r="B197" s="227" t="s">
        <v>114</v>
      </c>
      <c r="C197" s="189"/>
      <c r="D197" s="41" t="s">
        <v>12</v>
      </c>
      <c r="E197" s="12">
        <f t="shared" ref="E197:H197" si="137">SUM(E198:E200)</f>
        <v>0</v>
      </c>
      <c r="F197" s="12">
        <f t="shared" si="137"/>
        <v>0</v>
      </c>
      <c r="G197" s="12">
        <f t="shared" si="137"/>
        <v>0</v>
      </c>
      <c r="H197" s="12">
        <f t="shared" si="137"/>
        <v>0</v>
      </c>
      <c r="I197" s="205" t="s">
        <v>129</v>
      </c>
      <c r="J197" s="42">
        <f t="shared" ref="J197:M197" si="138">SUM(J198:J200)</f>
        <v>0</v>
      </c>
      <c r="K197" s="42">
        <f t="shared" si="138"/>
        <v>0</v>
      </c>
      <c r="L197" s="42">
        <f t="shared" si="138"/>
        <v>0</v>
      </c>
      <c r="M197" s="42">
        <f t="shared" si="138"/>
        <v>66.892478999999994</v>
      </c>
      <c r="N197" s="174">
        <f>E197+H197+J197+K197+L197+M197</f>
        <v>66.892478999999994</v>
      </c>
    </row>
    <row r="198" spans="1:14" ht="32.25" customHeight="1">
      <c r="A198" s="209"/>
      <c r="B198" s="216"/>
      <c r="C198" s="189"/>
      <c r="D198" s="27" t="s">
        <v>13</v>
      </c>
      <c r="E198" s="192"/>
      <c r="F198" s="192"/>
      <c r="G198" s="192"/>
      <c r="H198" s="192"/>
      <c r="I198" s="206"/>
      <c r="J198" s="35"/>
      <c r="K198" s="131"/>
      <c r="L198" s="35"/>
      <c r="M198" s="123">
        <v>55.829864000000001</v>
      </c>
      <c r="N198" s="174">
        <f>E198+H198+J198+K198+L198+M198</f>
        <v>55.829864000000001</v>
      </c>
    </row>
    <row r="199" spans="1:14" ht="32.25" customHeight="1">
      <c r="A199" s="209"/>
      <c r="B199" s="216"/>
      <c r="C199" s="189"/>
      <c r="D199" s="27" t="s">
        <v>6</v>
      </c>
      <c r="E199" s="192"/>
      <c r="F199" s="192"/>
      <c r="G199" s="192"/>
      <c r="H199" s="192"/>
      <c r="I199" s="206"/>
      <c r="J199" s="35"/>
      <c r="K199" s="131"/>
      <c r="L199" s="35"/>
      <c r="M199" s="123">
        <v>9.8934250000000006</v>
      </c>
      <c r="N199" s="174">
        <f t="shared" ref="N199:N200" si="139">E199+H199+J199+K199+L199+M199</f>
        <v>9.8934250000000006</v>
      </c>
    </row>
    <row r="200" spans="1:14" ht="171.75" customHeight="1">
      <c r="A200" s="210"/>
      <c r="B200" s="228"/>
      <c r="C200" s="189"/>
      <c r="D200" s="27" t="s">
        <v>7</v>
      </c>
      <c r="E200" s="192"/>
      <c r="F200" s="192"/>
      <c r="G200" s="192"/>
      <c r="H200" s="192"/>
      <c r="I200" s="207"/>
      <c r="J200" s="35"/>
      <c r="K200" s="131"/>
      <c r="L200" s="35"/>
      <c r="M200" s="123">
        <v>1.16919</v>
      </c>
      <c r="N200" s="174">
        <f t="shared" si="139"/>
        <v>1.16919</v>
      </c>
    </row>
    <row r="201" spans="1:14">
      <c r="A201" s="187" t="s">
        <v>17</v>
      </c>
      <c r="B201" s="191"/>
      <c r="C201" s="190"/>
      <c r="D201" s="37"/>
      <c r="E201" s="75"/>
      <c r="F201" s="75"/>
      <c r="G201" s="75"/>
      <c r="H201" s="75"/>
      <c r="I201" s="75"/>
      <c r="J201" s="75"/>
      <c r="K201" s="75"/>
      <c r="L201" s="75"/>
      <c r="M201" s="175"/>
      <c r="N201" s="176"/>
    </row>
    <row r="202" spans="1:14" ht="39.75" customHeight="1">
      <c r="A202" s="77">
        <v>2</v>
      </c>
      <c r="B202" s="270" t="s">
        <v>32</v>
      </c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394"/>
    </row>
    <row r="203" spans="1:14" ht="24" customHeight="1">
      <c r="A203" s="208" t="s">
        <v>25</v>
      </c>
      <c r="B203" s="215" t="s">
        <v>112</v>
      </c>
      <c r="C203" s="212"/>
      <c r="D203" s="41" t="s">
        <v>12</v>
      </c>
      <c r="E203" s="12">
        <f t="shared" ref="E203:H203" si="140">SUM(E204:E206)</f>
        <v>0</v>
      </c>
      <c r="F203" s="12">
        <f>SUM(F204:F206)</f>
        <v>0</v>
      </c>
      <c r="G203" s="12">
        <f t="shared" si="140"/>
        <v>0</v>
      </c>
      <c r="H203" s="12">
        <f t="shared" si="140"/>
        <v>0</v>
      </c>
      <c r="I203" s="205"/>
      <c r="J203" s="42">
        <f>SUM(J204:J206)</f>
        <v>25.887</v>
      </c>
      <c r="K203" s="42">
        <f t="shared" ref="K203:M203" si="141">SUM(K204:K206)</f>
        <v>25.09</v>
      </c>
      <c r="L203" s="42">
        <f t="shared" si="141"/>
        <v>0</v>
      </c>
      <c r="M203" s="42">
        <f t="shared" si="141"/>
        <v>0</v>
      </c>
      <c r="N203" s="174">
        <f>E203+H203+J203+K203+L203+M203</f>
        <v>50.977000000000004</v>
      </c>
    </row>
    <row r="204" spans="1:14" s="43" customFormat="1" ht="32.25" customHeight="1">
      <c r="A204" s="209"/>
      <c r="B204" s="216"/>
      <c r="C204" s="213"/>
      <c r="D204" s="27" t="s">
        <v>13</v>
      </c>
      <c r="E204" s="86">
        <v>0</v>
      </c>
      <c r="F204" s="192"/>
      <c r="G204" s="192"/>
      <c r="H204" s="192"/>
      <c r="I204" s="206"/>
      <c r="J204" s="35">
        <v>0</v>
      </c>
      <c r="K204" s="35">
        <v>0</v>
      </c>
      <c r="L204" s="35"/>
      <c r="M204" s="123"/>
      <c r="N204" s="174">
        <f>E204+H204+J204+K204+L204+M204</f>
        <v>0</v>
      </c>
    </row>
    <row r="205" spans="1:14" s="40" customFormat="1" ht="22.8">
      <c r="A205" s="209"/>
      <c r="B205" s="216"/>
      <c r="C205" s="213"/>
      <c r="D205" s="27" t="s">
        <v>6</v>
      </c>
      <c r="E205" s="86">
        <v>0</v>
      </c>
      <c r="F205" s="192"/>
      <c r="G205" s="192"/>
      <c r="H205" s="192"/>
      <c r="I205" s="206"/>
      <c r="J205" s="35">
        <v>25.103999999999999</v>
      </c>
      <c r="K205" s="35">
        <v>24.34</v>
      </c>
      <c r="L205" s="35"/>
      <c r="M205" s="123"/>
      <c r="N205" s="174">
        <f t="shared" ref="N205:N206" si="142">E205+H205+J205+K205+L205+M205</f>
        <v>49.444000000000003</v>
      </c>
    </row>
    <row r="206" spans="1:14" s="40" customFormat="1" ht="22.8">
      <c r="A206" s="210"/>
      <c r="B206" s="228"/>
      <c r="C206" s="214"/>
      <c r="D206" s="27" t="s">
        <v>7</v>
      </c>
      <c r="E206" s="113">
        <v>0</v>
      </c>
      <c r="F206" s="192"/>
      <c r="G206" s="192"/>
      <c r="H206" s="192"/>
      <c r="I206" s="207"/>
      <c r="J206" s="35">
        <v>0.78300000000000003</v>
      </c>
      <c r="K206" s="35">
        <v>0.75</v>
      </c>
      <c r="L206" s="35"/>
      <c r="M206" s="123"/>
      <c r="N206" s="174">
        <f t="shared" si="142"/>
        <v>1.5329999999999999</v>
      </c>
    </row>
    <row r="207" spans="1:14" s="40" customFormat="1" ht="59.25" customHeight="1">
      <c r="A207" s="186"/>
      <c r="B207" s="215" t="s">
        <v>125</v>
      </c>
      <c r="C207" s="132"/>
      <c r="D207" s="41" t="s">
        <v>12</v>
      </c>
      <c r="E207" s="12">
        <f t="shared" ref="E207:H207" si="143">SUM(E208:E210)</f>
        <v>40.173068000000001</v>
      </c>
      <c r="F207" s="12">
        <f>SUM(F208:F210)</f>
        <v>39.949999999999996</v>
      </c>
      <c r="G207" s="12">
        <f t="shared" si="143"/>
        <v>6.95</v>
      </c>
      <c r="H207" s="12">
        <f t="shared" si="143"/>
        <v>0</v>
      </c>
      <c r="I207" s="205" t="s">
        <v>138</v>
      </c>
      <c r="J207" s="42">
        <f t="shared" ref="J207:M207" si="144">SUM(J208:J210)</f>
        <v>0</v>
      </c>
      <c r="K207" s="42">
        <f t="shared" si="144"/>
        <v>0.875</v>
      </c>
      <c r="L207" s="42">
        <f t="shared" si="144"/>
        <v>0</v>
      </c>
      <c r="M207" s="42">
        <f t="shared" si="144"/>
        <v>0</v>
      </c>
      <c r="N207" s="174">
        <f>E207+H207+J207+K207+L207+M207</f>
        <v>41.048068000000001</v>
      </c>
    </row>
    <row r="208" spans="1:14" s="40" customFormat="1" ht="33.75" customHeight="1">
      <c r="A208" s="186"/>
      <c r="B208" s="216"/>
      <c r="C208" s="132"/>
      <c r="D208" s="27" t="s">
        <v>13</v>
      </c>
      <c r="E208" s="192"/>
      <c r="F208" s="195"/>
      <c r="G208" s="192"/>
      <c r="H208" s="192"/>
      <c r="I208" s="206"/>
      <c r="J208" s="35"/>
      <c r="K208" s="33">
        <v>0</v>
      </c>
      <c r="L208" s="35"/>
      <c r="M208" s="123"/>
      <c r="N208" s="174">
        <f>E208+H208+J208+K208+L208+M208</f>
        <v>0</v>
      </c>
    </row>
    <row r="209" spans="1:14" s="40" customFormat="1" ht="51.75" customHeight="1">
      <c r="A209" s="186"/>
      <c r="B209" s="216"/>
      <c r="C209" s="132"/>
      <c r="D209" s="27" t="s">
        <v>6</v>
      </c>
      <c r="E209" s="192">
        <v>39.477499999999999</v>
      </c>
      <c r="F209" s="195">
        <v>39.477499999999999</v>
      </c>
      <c r="G209" s="192">
        <v>6.7415000000000003</v>
      </c>
      <c r="H209" s="192"/>
      <c r="I209" s="206"/>
      <c r="J209" s="35"/>
      <c r="K209" s="33">
        <v>0.84875</v>
      </c>
      <c r="L209" s="35"/>
      <c r="M209" s="123"/>
      <c r="N209" s="174">
        <f t="shared" ref="N209:N210" si="145">E209+H209+J209+K209+L209+M209</f>
        <v>40.326250000000002</v>
      </c>
    </row>
    <row r="210" spans="1:14" s="40" customFormat="1" ht="88.5" customHeight="1">
      <c r="A210" s="186"/>
      <c r="B210" s="228"/>
      <c r="C210" s="132"/>
      <c r="D210" s="27" t="s">
        <v>7</v>
      </c>
      <c r="E210" s="192">
        <v>0.69556799999999996</v>
      </c>
      <c r="F210" s="195">
        <v>0.47249999999999998</v>
      </c>
      <c r="G210" s="192">
        <v>0.20849999999999999</v>
      </c>
      <c r="H210" s="192"/>
      <c r="I210" s="207"/>
      <c r="J210" s="35"/>
      <c r="K210" s="129">
        <v>2.6249999999999999E-2</v>
      </c>
      <c r="L210" s="35"/>
      <c r="M210" s="123"/>
      <c r="N210" s="174">
        <f t="shared" si="145"/>
        <v>0.72181799999999996</v>
      </c>
    </row>
    <row r="211" spans="1:14" s="40" customFormat="1" ht="51.75" customHeight="1">
      <c r="A211" s="186"/>
      <c r="B211" s="218" t="s">
        <v>101</v>
      </c>
      <c r="C211" s="132"/>
      <c r="D211" s="41" t="s">
        <v>12</v>
      </c>
      <c r="E211" s="12">
        <f t="shared" ref="E211:H211" si="146">SUM(E212:E214)</f>
        <v>11.286852</v>
      </c>
      <c r="F211" s="12">
        <f>SUM(F212:F214)</f>
        <v>11.26511</v>
      </c>
      <c r="G211" s="12">
        <f t="shared" si="146"/>
        <v>7.3883260000000002</v>
      </c>
      <c r="H211" s="12">
        <f t="shared" si="146"/>
        <v>0</v>
      </c>
      <c r="I211" s="372" t="s">
        <v>136</v>
      </c>
      <c r="J211" s="42">
        <f>SUM(J212:J214)</f>
        <v>0</v>
      </c>
      <c r="K211" s="42">
        <f t="shared" ref="K211:M211" si="147">SUM(K212:K214)</f>
        <v>0</v>
      </c>
      <c r="L211" s="42">
        <f t="shared" si="147"/>
        <v>12.4924</v>
      </c>
      <c r="M211" s="42">
        <f t="shared" si="147"/>
        <v>13.2277</v>
      </c>
      <c r="N211" s="174">
        <f>E211+H211+J211+K211+L211+M211</f>
        <v>37.006951999999998</v>
      </c>
    </row>
    <row r="212" spans="1:14" s="40" customFormat="1" ht="51.75" customHeight="1">
      <c r="A212" s="186"/>
      <c r="B212" s="219"/>
      <c r="C212" s="132"/>
      <c r="D212" s="27" t="s">
        <v>13</v>
      </c>
      <c r="E212" s="192">
        <v>0</v>
      </c>
      <c r="F212" s="192">
        <v>0</v>
      </c>
      <c r="G212" s="192">
        <v>0</v>
      </c>
      <c r="H212" s="192"/>
      <c r="I212" s="373"/>
      <c r="J212" s="35"/>
      <c r="K212" s="35"/>
      <c r="L212" s="123">
        <v>0</v>
      </c>
      <c r="M212" s="123">
        <v>0</v>
      </c>
      <c r="N212" s="174">
        <f>E212+H212+J212+K212+L212+M212</f>
        <v>0</v>
      </c>
    </row>
    <row r="213" spans="1:14" s="40" customFormat="1" ht="51.75" customHeight="1">
      <c r="A213" s="186"/>
      <c r="B213" s="219"/>
      <c r="C213" s="132"/>
      <c r="D213" s="27" t="s">
        <v>6</v>
      </c>
      <c r="E213" s="192">
        <v>10.948245999999999</v>
      </c>
      <c r="F213" s="192">
        <v>10.927156999999999</v>
      </c>
      <c r="G213" s="192">
        <v>7.1608689999999999</v>
      </c>
      <c r="H213" s="192"/>
      <c r="I213" s="373"/>
      <c r="J213" s="35"/>
      <c r="K213" s="35"/>
      <c r="L213" s="123">
        <v>12.117599999999999</v>
      </c>
      <c r="M213" s="123">
        <v>12.830870000000001</v>
      </c>
      <c r="N213" s="174">
        <f t="shared" ref="N213:N214" si="148">E213+H213+J213+K213+L213+M213</f>
        <v>35.896715999999998</v>
      </c>
    </row>
    <row r="214" spans="1:14" s="40" customFormat="1" ht="366" customHeight="1">
      <c r="A214" s="186"/>
      <c r="B214" s="220"/>
      <c r="C214" s="132"/>
      <c r="D214" s="27" t="s">
        <v>7</v>
      </c>
      <c r="E214" s="192">
        <v>0.33860600000000002</v>
      </c>
      <c r="F214" s="192">
        <v>0.337953</v>
      </c>
      <c r="G214" s="192">
        <v>0.22745699999999999</v>
      </c>
      <c r="H214" s="192"/>
      <c r="I214" s="374"/>
      <c r="J214" s="35"/>
      <c r="K214" s="35"/>
      <c r="L214" s="123">
        <v>0.37480000000000002</v>
      </c>
      <c r="M214" s="123">
        <v>0.39683000000000002</v>
      </c>
      <c r="N214" s="174">
        <f t="shared" si="148"/>
        <v>1.110236</v>
      </c>
    </row>
    <row r="215" spans="1:14" s="40" customFormat="1" ht="51.75" customHeight="1">
      <c r="A215" s="186"/>
      <c r="B215" s="218" t="s">
        <v>115</v>
      </c>
      <c r="C215" s="132"/>
      <c r="D215" s="41" t="s">
        <v>12</v>
      </c>
      <c r="E215" s="12">
        <f t="shared" ref="E215:H215" si="149">SUM(E216:E218)</f>
        <v>0</v>
      </c>
      <c r="F215" s="12">
        <f>SUM(F216:F218)</f>
        <v>0</v>
      </c>
      <c r="G215" s="12">
        <f t="shared" si="149"/>
        <v>0</v>
      </c>
      <c r="H215" s="12">
        <f t="shared" si="149"/>
        <v>0</v>
      </c>
      <c r="I215" s="385"/>
      <c r="J215" s="42">
        <f>SUM(J216:J218)</f>
        <v>0</v>
      </c>
      <c r="K215" s="42">
        <f t="shared" ref="K215:M215" si="150">SUM(K216:K218)</f>
        <v>0</v>
      </c>
      <c r="L215" s="42">
        <f t="shared" si="150"/>
        <v>0</v>
      </c>
      <c r="M215" s="42">
        <f t="shared" si="150"/>
        <v>0</v>
      </c>
      <c r="N215" s="174">
        <f>E215+H215+J215+K215+L215+M215</f>
        <v>0</v>
      </c>
    </row>
    <row r="216" spans="1:14" s="40" customFormat="1" ht="51.75" customHeight="1">
      <c r="A216" s="186"/>
      <c r="B216" s="219"/>
      <c r="C216" s="132"/>
      <c r="D216" s="27" t="s">
        <v>13</v>
      </c>
      <c r="E216" s="192">
        <v>0</v>
      </c>
      <c r="F216" s="195"/>
      <c r="G216" s="192"/>
      <c r="H216" s="192"/>
      <c r="I216" s="386"/>
      <c r="J216" s="35"/>
      <c r="K216" s="35"/>
      <c r="L216" s="123"/>
      <c r="M216" s="123"/>
      <c r="N216" s="174">
        <f>E216+H216+J216+K216+L216+M216</f>
        <v>0</v>
      </c>
    </row>
    <row r="217" spans="1:14" s="40" customFormat="1" ht="51.75" customHeight="1">
      <c r="A217" s="186"/>
      <c r="B217" s="219"/>
      <c r="C217" s="132"/>
      <c r="D217" s="27" t="s">
        <v>6</v>
      </c>
      <c r="E217" s="192">
        <v>0</v>
      </c>
      <c r="F217" s="195"/>
      <c r="G217" s="192"/>
      <c r="H217" s="192"/>
      <c r="I217" s="386"/>
      <c r="J217" s="35"/>
      <c r="K217" s="35"/>
      <c r="L217" s="123"/>
      <c r="M217" s="123"/>
      <c r="N217" s="174">
        <f t="shared" ref="N217:N218" si="151">E217+H217+J217+K217+L217+M217</f>
        <v>0</v>
      </c>
    </row>
    <row r="218" spans="1:14" s="40" customFormat="1" ht="51.75" customHeight="1">
      <c r="A218" s="186"/>
      <c r="B218" s="220"/>
      <c r="C218" s="132"/>
      <c r="D218" s="27" t="s">
        <v>7</v>
      </c>
      <c r="E218" s="192">
        <v>0</v>
      </c>
      <c r="F218" s="195"/>
      <c r="G218" s="192"/>
      <c r="H218" s="192"/>
      <c r="I218" s="387"/>
      <c r="J218" s="35"/>
      <c r="K218" s="35"/>
      <c r="L218" s="123"/>
      <c r="M218" s="123"/>
      <c r="N218" s="174">
        <f t="shared" si="151"/>
        <v>0</v>
      </c>
    </row>
    <row r="219" spans="1:14" s="40" customFormat="1" ht="51.75" customHeight="1">
      <c r="A219" s="388" t="s">
        <v>25</v>
      </c>
      <c r="B219" s="375" t="s">
        <v>93</v>
      </c>
      <c r="C219" s="377"/>
      <c r="D219" s="153" t="s">
        <v>12</v>
      </c>
      <c r="E219" s="124">
        <f t="shared" ref="E219:H219" si="152">SUM(E220:E222)</f>
        <v>51.459919999999997</v>
      </c>
      <c r="F219" s="124">
        <f t="shared" si="152"/>
        <v>51.215110000000003</v>
      </c>
      <c r="G219" s="124">
        <f t="shared" si="152"/>
        <v>14.338326</v>
      </c>
      <c r="H219" s="124">
        <f t="shared" si="152"/>
        <v>0</v>
      </c>
      <c r="I219" s="391"/>
      <c r="J219" s="98">
        <f t="shared" ref="J219:L219" si="153">SUM(J220:J222)</f>
        <v>25.887</v>
      </c>
      <c r="K219" s="98">
        <f t="shared" si="153"/>
        <v>25.965</v>
      </c>
      <c r="L219" s="98">
        <f t="shared" si="153"/>
        <v>12.4924</v>
      </c>
      <c r="M219" s="98">
        <f t="shared" ref="M219" si="154">SUM(M220:M222)</f>
        <v>13.2277</v>
      </c>
      <c r="N219" s="170">
        <f t="shared" ref="N219" si="155">N220+N221+N222</f>
        <v>129.03201999999999</v>
      </c>
    </row>
    <row r="220" spans="1:14" s="40" customFormat="1" ht="51.75" customHeight="1">
      <c r="A220" s="389"/>
      <c r="B220" s="376"/>
      <c r="C220" s="378"/>
      <c r="D220" s="120" t="s">
        <v>13</v>
      </c>
      <c r="E220" s="154">
        <f>E204+E208+E212+E216</f>
        <v>0</v>
      </c>
      <c r="F220" s="154">
        <f>F204+F208+F212+F216</f>
        <v>0</v>
      </c>
      <c r="G220" s="154">
        <f>G204+G208+G212+G216</f>
        <v>0</v>
      </c>
      <c r="H220" s="154">
        <f>H204+H208+H212+H216</f>
        <v>0</v>
      </c>
      <c r="I220" s="392"/>
      <c r="J220" s="178">
        <f>J204+J208+J212+J216</f>
        <v>0</v>
      </c>
      <c r="K220" s="178">
        <f>K204+K208+K212+K216</f>
        <v>0</v>
      </c>
      <c r="L220" s="178">
        <f>L204+L208+L212+L216</f>
        <v>0</v>
      </c>
      <c r="M220" s="178">
        <f>M204+M208+M212+M216</f>
        <v>0</v>
      </c>
      <c r="N220" s="179">
        <f>E220+H220+J220+K220+L220+M220</f>
        <v>0</v>
      </c>
    </row>
    <row r="221" spans="1:14" s="40" customFormat="1" ht="51.75" customHeight="1">
      <c r="A221" s="389"/>
      <c r="B221" s="376"/>
      <c r="C221" s="378"/>
      <c r="D221" s="120" t="s">
        <v>6</v>
      </c>
      <c r="E221" s="154">
        <f t="shared" ref="E221:F221" si="156">E205+E209+E213+E217</f>
        <v>50.425745999999997</v>
      </c>
      <c r="F221" s="154">
        <f t="shared" si="156"/>
        <v>50.404657</v>
      </c>
      <c r="G221" s="154">
        <f t="shared" ref="G221:H221" si="157">G205+G209+G213+G217</f>
        <v>13.902369</v>
      </c>
      <c r="H221" s="154">
        <f t="shared" si="157"/>
        <v>0</v>
      </c>
      <c r="I221" s="392"/>
      <c r="J221" s="178">
        <f t="shared" ref="J221:M221" si="158">J205+J209+J213+J217</f>
        <v>25.103999999999999</v>
      </c>
      <c r="K221" s="178">
        <f t="shared" si="158"/>
        <v>25.188749999999999</v>
      </c>
      <c r="L221" s="178">
        <f t="shared" si="158"/>
        <v>12.117599999999999</v>
      </c>
      <c r="M221" s="178">
        <f t="shared" si="158"/>
        <v>12.830870000000001</v>
      </c>
      <c r="N221" s="179">
        <f t="shared" ref="N221:N222" si="159">E221+H221+J221+K221+L221+M221</f>
        <v>125.66696599999999</v>
      </c>
    </row>
    <row r="222" spans="1:14" s="40" customFormat="1" ht="51.75" customHeight="1">
      <c r="A222" s="390"/>
      <c r="B222" s="376"/>
      <c r="C222" s="379"/>
      <c r="D222" s="120" t="s">
        <v>7</v>
      </c>
      <c r="E222" s="154">
        <f>E206+E210+E214+E218</f>
        <v>1.0341739999999999</v>
      </c>
      <c r="F222" s="154">
        <f>F206+F210+F214+F218</f>
        <v>0.81045299999999998</v>
      </c>
      <c r="G222" s="154">
        <f>G206+G210+G214+G218</f>
        <v>0.43595699999999998</v>
      </c>
      <c r="H222" s="154">
        <f>H206+H210+H214+H218</f>
        <v>0</v>
      </c>
      <c r="I222" s="393"/>
      <c r="J222" s="178">
        <f>J206+J210+J214+J218</f>
        <v>0.78300000000000003</v>
      </c>
      <c r="K222" s="178">
        <f>K206+K210+K214+K218</f>
        <v>0.77625</v>
      </c>
      <c r="L222" s="178">
        <f>L206+L210+L214+L218</f>
        <v>0.37480000000000002</v>
      </c>
      <c r="M222" s="178">
        <f>M206+M210+M214+M218</f>
        <v>0.39683000000000002</v>
      </c>
      <c r="N222" s="179">
        <f t="shared" si="159"/>
        <v>3.3650540000000002</v>
      </c>
    </row>
    <row r="223" spans="1:14" s="40" customFormat="1" ht="51.75" customHeight="1">
      <c r="A223" s="187" t="s">
        <v>31</v>
      </c>
      <c r="B223" s="191"/>
      <c r="C223" s="190"/>
      <c r="D223" s="37"/>
      <c r="E223" s="75"/>
      <c r="F223" s="75"/>
      <c r="G223" s="75"/>
      <c r="H223" s="75"/>
      <c r="I223" s="75"/>
      <c r="J223" s="75"/>
      <c r="K223" s="75"/>
      <c r="L223" s="75"/>
      <c r="M223" s="163"/>
      <c r="N223" s="76"/>
    </row>
    <row r="224" spans="1:14" s="40" customFormat="1" ht="51.75" customHeight="1">
      <c r="A224" s="77">
        <v>4</v>
      </c>
      <c r="B224" s="270" t="s">
        <v>28</v>
      </c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394"/>
    </row>
    <row r="225" spans="1:14" s="40" customFormat="1" ht="51.75" customHeight="1">
      <c r="A225" s="208" t="s">
        <v>29</v>
      </c>
      <c r="B225" s="211" t="s">
        <v>94</v>
      </c>
      <c r="C225" s="212"/>
      <c r="D225" s="41" t="s">
        <v>12</v>
      </c>
      <c r="E225" s="12">
        <f>SUM(E226:E228)</f>
        <v>10.309278000000001</v>
      </c>
      <c r="F225" s="12">
        <f t="shared" ref="F225:H225" si="160">SUM(F226:F228)</f>
        <v>10.309278000000001</v>
      </c>
      <c r="G225" s="12">
        <f t="shared" si="160"/>
        <v>0</v>
      </c>
      <c r="H225" s="12">
        <f t="shared" si="160"/>
        <v>87.7</v>
      </c>
      <c r="I225" s="205" t="s">
        <v>137</v>
      </c>
      <c r="J225" s="42">
        <f t="shared" ref="J225:L225" si="161">SUM(J226:J228)</f>
        <v>31.950000000000003</v>
      </c>
      <c r="K225" s="42">
        <f t="shared" si="161"/>
        <v>101.57732</v>
      </c>
      <c r="L225" s="42">
        <f t="shared" si="161"/>
        <v>61.855699999999999</v>
      </c>
      <c r="M225" s="42">
        <f t="shared" ref="M225" si="162">SUM(M226:M228)</f>
        <v>51.207300000000004</v>
      </c>
      <c r="N225" s="174">
        <f>E225+H225+J225+K225+L225+M225</f>
        <v>344.59959800000001</v>
      </c>
    </row>
    <row r="226" spans="1:14" s="40" customFormat="1" ht="51.75" customHeight="1">
      <c r="A226" s="209"/>
      <c r="B226" s="211"/>
      <c r="C226" s="213"/>
      <c r="D226" s="27" t="s">
        <v>13</v>
      </c>
      <c r="E226" s="200">
        <v>0</v>
      </c>
      <c r="F226" s="200">
        <v>0</v>
      </c>
      <c r="G226" s="192"/>
      <c r="H226" s="200">
        <v>0</v>
      </c>
      <c r="I226" s="290"/>
      <c r="J226" s="101">
        <v>0</v>
      </c>
      <c r="K226" s="101">
        <v>0</v>
      </c>
      <c r="L226" s="123">
        <v>0</v>
      </c>
      <c r="M226" s="123">
        <v>0</v>
      </c>
      <c r="N226" s="174">
        <f>E226+H226+J226+K226+L226+M226</f>
        <v>0</v>
      </c>
    </row>
    <row r="227" spans="1:14" s="40" customFormat="1" ht="51.75" customHeight="1">
      <c r="A227" s="209"/>
      <c r="B227" s="211"/>
      <c r="C227" s="213"/>
      <c r="D227" s="27" t="s">
        <v>6</v>
      </c>
      <c r="E227" s="200">
        <v>10</v>
      </c>
      <c r="F227" s="192">
        <v>10</v>
      </c>
      <c r="G227" s="192"/>
      <c r="H227" s="200">
        <v>84</v>
      </c>
      <c r="I227" s="290"/>
      <c r="J227" s="101">
        <v>30.67</v>
      </c>
      <c r="K227" s="101">
        <v>98.53</v>
      </c>
      <c r="L227" s="123">
        <v>60</v>
      </c>
      <c r="M227" s="123">
        <v>49.671100000000003</v>
      </c>
      <c r="N227" s="174">
        <f t="shared" ref="N227:N228" si="163">E227+H227+J227+K227+L227+M227</f>
        <v>332.87110000000001</v>
      </c>
    </row>
    <row r="228" spans="1:14" s="40" customFormat="1" ht="193.8" customHeight="1">
      <c r="A228" s="210"/>
      <c r="B228" s="211"/>
      <c r="C228" s="214"/>
      <c r="D228" s="27" t="s">
        <v>7</v>
      </c>
      <c r="E228" s="200">
        <v>0.309278</v>
      </c>
      <c r="F228" s="192">
        <v>0.309278</v>
      </c>
      <c r="G228" s="192"/>
      <c r="H228" s="200">
        <v>3.7</v>
      </c>
      <c r="I228" s="291"/>
      <c r="J228" s="103">
        <v>1.28</v>
      </c>
      <c r="K228" s="101">
        <v>3.04732</v>
      </c>
      <c r="L228" s="123">
        <v>1.8556999999999999</v>
      </c>
      <c r="M228" s="123">
        <v>1.5362</v>
      </c>
      <c r="N228" s="174">
        <f t="shared" si="163"/>
        <v>11.728498000000002</v>
      </c>
    </row>
    <row r="229" spans="1:14" s="40" customFormat="1" ht="51.75" customHeight="1">
      <c r="A229" s="104">
        <v>5</v>
      </c>
      <c r="B229" s="270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2"/>
    </row>
    <row r="230" spans="1:14" s="40" customFormat="1" ht="51.75" customHeight="1">
      <c r="A230" s="380" t="s">
        <v>95</v>
      </c>
      <c r="B230" s="215" t="s">
        <v>96</v>
      </c>
      <c r="C230" s="255">
        <v>2020</v>
      </c>
      <c r="D230" s="199" t="s">
        <v>12</v>
      </c>
      <c r="E230" s="12">
        <f t="shared" ref="E230:H230" si="164">SUM(E231:E233)</f>
        <v>0</v>
      </c>
      <c r="F230" s="12">
        <f t="shared" si="164"/>
        <v>0</v>
      </c>
      <c r="G230" s="12">
        <f t="shared" si="164"/>
        <v>0</v>
      </c>
      <c r="H230" s="12">
        <f t="shared" si="164"/>
        <v>0</v>
      </c>
      <c r="I230" s="205"/>
      <c r="J230" s="42">
        <f t="shared" ref="J230:M230" si="165">SUM(J231:J233)</f>
        <v>0</v>
      </c>
      <c r="K230" s="42">
        <f t="shared" si="165"/>
        <v>6.3381639999999999</v>
      </c>
      <c r="L230" s="42">
        <f t="shared" si="165"/>
        <v>0</v>
      </c>
      <c r="M230" s="42">
        <f t="shared" si="165"/>
        <v>0</v>
      </c>
      <c r="N230" s="174">
        <f>E230+H230+J230+K230+L230+M230</f>
        <v>6.3381639999999999</v>
      </c>
    </row>
    <row r="231" spans="1:14" s="40" customFormat="1" ht="51.75" customHeight="1">
      <c r="A231" s="381"/>
      <c r="B231" s="216"/>
      <c r="C231" s="256"/>
      <c r="D231" s="188" t="s">
        <v>13</v>
      </c>
      <c r="E231" s="133">
        <v>0</v>
      </c>
      <c r="F231" s="134"/>
      <c r="G231" s="133"/>
      <c r="H231" s="133">
        <v>0</v>
      </c>
      <c r="I231" s="206"/>
      <c r="J231" s="131">
        <v>0</v>
      </c>
      <c r="K231" s="131">
        <v>0</v>
      </c>
      <c r="L231" s="131">
        <v>0</v>
      </c>
      <c r="M231" s="131"/>
      <c r="N231" s="174">
        <f>E231+H231+J231+K231+L231+M231</f>
        <v>0</v>
      </c>
    </row>
    <row r="232" spans="1:14" s="40" customFormat="1" ht="51.75" customHeight="1">
      <c r="A232" s="381"/>
      <c r="B232" s="216"/>
      <c r="C232" s="256"/>
      <c r="D232" s="188" t="s">
        <v>6</v>
      </c>
      <c r="E232" s="133">
        <v>0</v>
      </c>
      <c r="F232" s="133"/>
      <c r="G232" s="133"/>
      <c r="H232" s="133">
        <v>0</v>
      </c>
      <c r="I232" s="206"/>
      <c r="J232" s="131">
        <v>0</v>
      </c>
      <c r="K232" s="131">
        <v>6.1479999999999997</v>
      </c>
      <c r="L232" s="131">
        <v>0</v>
      </c>
      <c r="M232" s="131"/>
      <c r="N232" s="174">
        <f t="shared" ref="N232:N233" si="166">E232+H232+J232+K232+L232+M232</f>
        <v>6.1479999999999997</v>
      </c>
    </row>
    <row r="233" spans="1:14" s="40" customFormat="1" ht="51.75" customHeight="1">
      <c r="A233" s="382"/>
      <c r="B233" s="228"/>
      <c r="C233" s="257"/>
      <c r="D233" s="135" t="s">
        <v>7</v>
      </c>
      <c r="E233" s="133">
        <v>0</v>
      </c>
      <c r="F233" s="87"/>
      <c r="G233" s="87"/>
      <c r="H233" s="133">
        <v>0</v>
      </c>
      <c r="I233" s="207"/>
      <c r="J233" s="131">
        <v>0</v>
      </c>
      <c r="K233" s="131">
        <v>0.190164</v>
      </c>
      <c r="L233" s="131">
        <v>0</v>
      </c>
      <c r="M233" s="112"/>
      <c r="N233" s="174">
        <f t="shared" si="166"/>
        <v>0.190164</v>
      </c>
    </row>
    <row r="234" spans="1:14" s="40" customFormat="1" ht="51.75" customHeight="1">
      <c r="A234" s="380" t="s">
        <v>97</v>
      </c>
      <c r="B234" s="215" t="s">
        <v>98</v>
      </c>
      <c r="C234" s="255">
        <v>2020</v>
      </c>
      <c r="D234" s="199" t="s">
        <v>12</v>
      </c>
      <c r="E234" s="12">
        <f t="shared" ref="E234:H234" si="167">SUM(E235:E237)</f>
        <v>0</v>
      </c>
      <c r="F234" s="12">
        <f t="shared" si="167"/>
        <v>0</v>
      </c>
      <c r="G234" s="12">
        <f t="shared" si="167"/>
        <v>0</v>
      </c>
      <c r="H234" s="12">
        <f t="shared" si="167"/>
        <v>0</v>
      </c>
      <c r="I234" s="205"/>
      <c r="J234" s="42">
        <f t="shared" ref="J234:M234" si="168">SUM(J235:J237)</f>
        <v>0</v>
      </c>
      <c r="K234" s="42">
        <f t="shared" si="168"/>
        <v>15.468400000000001</v>
      </c>
      <c r="L234" s="42">
        <f t="shared" si="168"/>
        <v>0</v>
      </c>
      <c r="M234" s="42">
        <f t="shared" si="168"/>
        <v>0</v>
      </c>
      <c r="N234" s="174">
        <f>E234+H234+J234+K234+L234+M234</f>
        <v>15.468400000000001</v>
      </c>
    </row>
    <row r="235" spans="1:14" s="40" customFormat="1" ht="61.5" customHeight="1">
      <c r="A235" s="381"/>
      <c r="B235" s="216"/>
      <c r="C235" s="256"/>
      <c r="D235" s="188" t="s">
        <v>13</v>
      </c>
      <c r="E235" s="134">
        <v>0</v>
      </c>
      <c r="F235" s="134"/>
      <c r="G235" s="133"/>
      <c r="H235" s="133">
        <v>0</v>
      </c>
      <c r="I235" s="206"/>
      <c r="J235" s="131">
        <v>0</v>
      </c>
      <c r="K235" s="131">
        <v>0</v>
      </c>
      <c r="L235" s="131">
        <v>0</v>
      </c>
      <c r="M235" s="131"/>
      <c r="N235" s="174">
        <f>E235+H235+J235+K235+L235+M235</f>
        <v>0</v>
      </c>
    </row>
    <row r="236" spans="1:14" s="40" customFormat="1" ht="51.75" customHeight="1">
      <c r="A236" s="381"/>
      <c r="B236" s="216"/>
      <c r="C236" s="256"/>
      <c r="D236" s="188" t="s">
        <v>6</v>
      </c>
      <c r="E236" s="134">
        <v>0</v>
      </c>
      <c r="F236" s="134"/>
      <c r="G236" s="134"/>
      <c r="H236" s="133">
        <v>0</v>
      </c>
      <c r="I236" s="206"/>
      <c r="J236" s="136">
        <v>0</v>
      </c>
      <c r="K236" s="136">
        <v>15.005000000000001</v>
      </c>
      <c r="L236" s="131">
        <v>0</v>
      </c>
      <c r="M236" s="136"/>
      <c r="N236" s="174">
        <f t="shared" ref="N236:N237" si="169">E236+H236+J236+K236+L236+M236</f>
        <v>15.005000000000001</v>
      </c>
    </row>
    <row r="237" spans="1:14" s="40" customFormat="1" ht="51.75" customHeight="1">
      <c r="A237" s="382"/>
      <c r="B237" s="228"/>
      <c r="C237" s="257"/>
      <c r="D237" s="135" t="s">
        <v>7</v>
      </c>
      <c r="E237" s="134">
        <v>0</v>
      </c>
      <c r="F237" s="134"/>
      <c r="G237" s="87"/>
      <c r="H237" s="87">
        <v>0</v>
      </c>
      <c r="I237" s="207"/>
      <c r="J237" s="131">
        <v>0</v>
      </c>
      <c r="K237" s="131">
        <v>0.46339999999999998</v>
      </c>
      <c r="L237" s="131">
        <v>0</v>
      </c>
      <c r="M237" s="112"/>
      <c r="N237" s="174">
        <f t="shared" si="169"/>
        <v>0.46339999999999998</v>
      </c>
    </row>
    <row r="238" spans="1:14" s="40" customFormat="1" ht="51.75" customHeight="1">
      <c r="A238" s="104">
        <v>6</v>
      </c>
      <c r="B238" s="270" t="s">
        <v>30</v>
      </c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2"/>
    </row>
    <row r="239" spans="1:14" s="40" customFormat="1" ht="51.75" customHeight="1">
      <c r="A239" s="208" t="s">
        <v>113</v>
      </c>
      <c r="B239" s="370" t="s">
        <v>117</v>
      </c>
      <c r="C239" s="212"/>
      <c r="D239" s="41" t="s">
        <v>12</v>
      </c>
      <c r="E239" s="12">
        <f t="shared" ref="E239:H239" si="170">SUM(E240:E242)</f>
        <v>0</v>
      </c>
      <c r="F239" s="12">
        <f t="shared" si="170"/>
        <v>0</v>
      </c>
      <c r="G239" s="12">
        <f t="shared" si="170"/>
        <v>0</v>
      </c>
      <c r="H239" s="12">
        <f t="shared" si="170"/>
        <v>0</v>
      </c>
      <c r="I239" s="205" t="s">
        <v>129</v>
      </c>
      <c r="J239" s="42">
        <f t="shared" ref="J239:M239" si="171">SUM(J240:J242)</f>
        <v>0</v>
      </c>
      <c r="K239" s="42">
        <f t="shared" si="171"/>
        <v>0</v>
      </c>
      <c r="L239" s="42">
        <f t="shared" si="171"/>
        <v>2.9380000000000002</v>
      </c>
      <c r="M239" s="42">
        <f t="shared" si="171"/>
        <v>42.144959999999998</v>
      </c>
      <c r="N239" s="174">
        <f>E239+H239+J239+K239+L239+M239</f>
        <v>45.08296</v>
      </c>
    </row>
    <row r="240" spans="1:14" s="43" customFormat="1" ht="62.25" customHeight="1">
      <c r="A240" s="209"/>
      <c r="B240" s="371"/>
      <c r="C240" s="213"/>
      <c r="D240" s="27" t="s">
        <v>13</v>
      </c>
      <c r="E240" s="192"/>
      <c r="F240" s="192"/>
      <c r="G240" s="192"/>
      <c r="H240" s="192"/>
      <c r="I240" s="206"/>
      <c r="J240" s="35"/>
      <c r="K240" s="35"/>
      <c r="L240" s="123">
        <v>0</v>
      </c>
      <c r="M240" s="123">
        <v>0</v>
      </c>
      <c r="N240" s="174">
        <f>E240+H240+J240+K240+L240+M240</f>
        <v>0</v>
      </c>
    </row>
    <row r="241" spans="1:15" ht="20.25" customHeight="1">
      <c r="A241" s="209"/>
      <c r="B241" s="371"/>
      <c r="C241" s="213"/>
      <c r="D241" s="27" t="s">
        <v>6</v>
      </c>
      <c r="E241" s="192"/>
      <c r="F241" s="192"/>
      <c r="G241" s="192"/>
      <c r="H241" s="192"/>
      <c r="I241" s="206"/>
      <c r="J241" s="35"/>
      <c r="K241" s="35"/>
      <c r="L241" s="123">
        <v>2.85</v>
      </c>
      <c r="M241" s="123">
        <v>41.8078</v>
      </c>
      <c r="N241" s="174">
        <f t="shared" ref="N241:N242" si="172">E241+H241+J241+K241+L241+M241</f>
        <v>44.657800000000002</v>
      </c>
    </row>
    <row r="242" spans="1:15" ht="28.5" customHeight="1">
      <c r="A242" s="210"/>
      <c r="B242" s="371"/>
      <c r="C242" s="214"/>
      <c r="D242" s="27" t="s">
        <v>7</v>
      </c>
      <c r="E242" s="192"/>
      <c r="F242" s="192"/>
      <c r="G242" s="192"/>
      <c r="H242" s="192"/>
      <c r="I242" s="207"/>
      <c r="J242" s="35"/>
      <c r="K242" s="35"/>
      <c r="L242" s="136">
        <v>8.7999999999999995E-2</v>
      </c>
      <c r="M242" s="123">
        <v>0.33716000000000002</v>
      </c>
      <c r="N242" s="174">
        <f t="shared" si="172"/>
        <v>0.42515999999999998</v>
      </c>
    </row>
    <row r="243" spans="1:15" s="43" customFormat="1" ht="21" customHeight="1" thickBot="1">
      <c r="A243" s="105" t="s">
        <v>31</v>
      </c>
      <c r="B243" s="106"/>
      <c r="C243" s="106"/>
      <c r="D243" s="107"/>
      <c r="E243" s="108"/>
      <c r="F243" s="108"/>
      <c r="G243" s="108"/>
      <c r="H243" s="108"/>
      <c r="I243" s="108"/>
      <c r="J243" s="108"/>
      <c r="K243" s="75"/>
      <c r="L243" s="108"/>
      <c r="M243" s="164"/>
      <c r="N243" s="109"/>
    </row>
    <row r="244" spans="1:15" s="43" customFormat="1" ht="53.25" customHeight="1" thickBot="1">
      <c r="A244" s="8"/>
      <c r="B244" s="9"/>
      <c r="C244" s="9"/>
      <c r="D244" s="9"/>
      <c r="E244" s="23" t="s">
        <v>36</v>
      </c>
      <c r="F244" s="22" t="s">
        <v>44</v>
      </c>
      <c r="G244" s="24"/>
      <c r="H244" s="9"/>
      <c r="I244" s="9"/>
      <c r="J244" s="9"/>
      <c r="K244" s="9"/>
      <c r="L244" s="9"/>
      <c r="M244" s="9"/>
      <c r="N244" s="10"/>
    </row>
    <row r="245" spans="1:15" s="43" customFormat="1" ht="19.2">
      <c r="A245" s="1"/>
      <c r="B245" s="2" t="s">
        <v>9</v>
      </c>
      <c r="C245" s="288" t="s">
        <v>10</v>
      </c>
      <c r="D245" s="289"/>
      <c r="E245" s="289"/>
      <c r="F245" s="289"/>
      <c r="G245" s="289"/>
      <c r="H245" s="289"/>
      <c r="I245" s="289"/>
      <c r="J245" s="202"/>
      <c r="K245" s="202"/>
      <c r="L245" s="202"/>
      <c r="M245" s="203"/>
      <c r="N245" s="204"/>
    </row>
    <row r="246" spans="1:15" s="40" customFormat="1" ht="22.5" customHeight="1">
      <c r="A246" s="208">
        <v>1</v>
      </c>
      <c r="B246" s="215" t="s">
        <v>85</v>
      </c>
      <c r="C246" s="212"/>
      <c r="D246" s="41" t="s">
        <v>123</v>
      </c>
      <c r="E246" s="12">
        <f t="shared" ref="E246:H246" si="173">SUM(E247:E249)</f>
        <v>37.404400000000003</v>
      </c>
      <c r="F246" s="12">
        <f t="shared" si="173"/>
        <v>31.583200000000001</v>
      </c>
      <c r="G246" s="12">
        <f t="shared" si="173"/>
        <v>14.072784</v>
      </c>
      <c r="H246" s="12">
        <f t="shared" si="173"/>
        <v>0</v>
      </c>
      <c r="I246" s="205" t="s">
        <v>139</v>
      </c>
      <c r="J246" s="42">
        <f t="shared" ref="J246:M246" si="174">SUM(J247:J249)</f>
        <v>0</v>
      </c>
      <c r="K246" s="42">
        <f t="shared" si="174"/>
        <v>2.9</v>
      </c>
      <c r="L246" s="42">
        <f t="shared" si="174"/>
        <v>18.663498000000001</v>
      </c>
      <c r="M246" s="42">
        <f t="shared" si="174"/>
        <v>47.379100000000001</v>
      </c>
      <c r="N246" s="174">
        <f>E246+H246+J246+K246+L246+M246</f>
        <v>106.34699800000001</v>
      </c>
      <c r="O246" s="159"/>
    </row>
    <row r="247" spans="1:15" s="40" customFormat="1" ht="22.8">
      <c r="A247" s="209"/>
      <c r="B247" s="216"/>
      <c r="C247" s="213"/>
      <c r="D247" s="27" t="s">
        <v>13</v>
      </c>
      <c r="E247" s="192">
        <v>0</v>
      </c>
      <c r="F247" s="192">
        <v>0</v>
      </c>
      <c r="G247" s="192">
        <v>0</v>
      </c>
      <c r="H247" s="192"/>
      <c r="I247" s="290"/>
      <c r="J247" s="33">
        <v>0</v>
      </c>
      <c r="K247" s="33">
        <v>0</v>
      </c>
      <c r="L247" s="123">
        <v>0</v>
      </c>
      <c r="M247" s="123">
        <v>0</v>
      </c>
      <c r="N247" s="174">
        <f>E247+H247+J247+K247+L247+M247</f>
        <v>0</v>
      </c>
      <c r="O247" s="159"/>
    </row>
    <row r="248" spans="1:15" s="40" customFormat="1" ht="22.8">
      <c r="A248" s="209"/>
      <c r="B248" s="216"/>
      <c r="C248" s="213"/>
      <c r="D248" s="27" t="s">
        <v>6</v>
      </c>
      <c r="E248" s="192">
        <v>36.982300000000002</v>
      </c>
      <c r="F248" s="192">
        <v>31.235800000000001</v>
      </c>
      <c r="G248" s="192">
        <v>13.960202000000001</v>
      </c>
      <c r="H248" s="192"/>
      <c r="I248" s="290"/>
      <c r="J248" s="33">
        <v>0</v>
      </c>
      <c r="K248" s="33">
        <v>2.88</v>
      </c>
      <c r="L248" s="123">
        <v>18.514189999999999</v>
      </c>
      <c r="M248" s="123">
        <v>47</v>
      </c>
      <c r="N248" s="174">
        <f t="shared" ref="N248:N249" si="175">E248+H248+J248+K248+L248+M248</f>
        <v>105.37649</v>
      </c>
      <c r="O248" s="159"/>
    </row>
    <row r="249" spans="1:15" s="40" customFormat="1" ht="22.8">
      <c r="A249" s="210"/>
      <c r="B249" s="216"/>
      <c r="C249" s="214"/>
      <c r="D249" s="27" t="s">
        <v>7</v>
      </c>
      <c r="E249" s="192">
        <v>0.42209999999999998</v>
      </c>
      <c r="F249" s="192">
        <v>0.34739999999999999</v>
      </c>
      <c r="G249" s="192">
        <v>0.112582</v>
      </c>
      <c r="H249" s="192"/>
      <c r="I249" s="291"/>
      <c r="J249" s="112">
        <v>0</v>
      </c>
      <c r="K249" s="112">
        <v>0.02</v>
      </c>
      <c r="L249" s="123">
        <v>0.149308</v>
      </c>
      <c r="M249" s="123">
        <v>0.37909999999999999</v>
      </c>
      <c r="N249" s="174">
        <f t="shared" si="175"/>
        <v>0.97050799999999993</v>
      </c>
      <c r="O249" s="159"/>
    </row>
    <row r="250" spans="1:15" ht="22.8">
      <c r="A250" s="249" t="s">
        <v>8</v>
      </c>
      <c r="B250" s="215" t="s">
        <v>124</v>
      </c>
      <c r="C250" s="252"/>
      <c r="D250" s="41" t="s">
        <v>12</v>
      </c>
      <c r="E250" s="12">
        <f t="shared" ref="E250:H250" si="176">SUM(E251:E253)</f>
        <v>0.123816</v>
      </c>
      <c r="F250" s="12">
        <f t="shared" si="176"/>
        <v>0</v>
      </c>
      <c r="G250" s="12">
        <f t="shared" si="176"/>
        <v>0</v>
      </c>
      <c r="H250" s="12">
        <f t="shared" si="176"/>
        <v>0</v>
      </c>
      <c r="I250" s="205"/>
      <c r="J250" s="42">
        <f t="shared" ref="J250:M250" si="177">SUM(J251:J253)</f>
        <v>0</v>
      </c>
      <c r="K250" s="42">
        <f t="shared" si="177"/>
        <v>0</v>
      </c>
      <c r="L250" s="42">
        <f t="shared" si="177"/>
        <v>0</v>
      </c>
      <c r="M250" s="42">
        <f t="shared" si="177"/>
        <v>0</v>
      </c>
      <c r="N250" s="174">
        <f>E250+H250+J250+K250+L250+M250</f>
        <v>0.123816</v>
      </c>
      <c r="O250" s="139"/>
    </row>
    <row r="251" spans="1:15" s="43" customFormat="1" ht="22.8">
      <c r="A251" s="250"/>
      <c r="B251" s="216"/>
      <c r="C251" s="253"/>
      <c r="D251" s="27" t="s">
        <v>13</v>
      </c>
      <c r="E251" s="192">
        <v>0</v>
      </c>
      <c r="F251" s="192"/>
      <c r="G251" s="192"/>
      <c r="H251" s="34">
        <v>0</v>
      </c>
      <c r="I251" s="290"/>
      <c r="J251" s="33">
        <v>0</v>
      </c>
      <c r="K251" s="33">
        <v>0</v>
      </c>
      <c r="L251" s="33">
        <v>0</v>
      </c>
      <c r="M251" s="123"/>
      <c r="N251" s="174">
        <f>E251+H251+J251+K251+L251+M251</f>
        <v>0</v>
      </c>
    </row>
    <row r="252" spans="1:15" s="43" customFormat="1" ht="22.8">
      <c r="A252" s="250"/>
      <c r="B252" s="216"/>
      <c r="C252" s="253"/>
      <c r="D252" s="27" t="s">
        <v>6</v>
      </c>
      <c r="E252" s="192">
        <v>0</v>
      </c>
      <c r="F252" s="192"/>
      <c r="G252" s="192"/>
      <c r="H252" s="34">
        <v>0</v>
      </c>
      <c r="I252" s="290"/>
      <c r="J252" s="33">
        <v>0</v>
      </c>
      <c r="K252" s="33">
        <v>0</v>
      </c>
      <c r="L252" s="33">
        <v>0</v>
      </c>
      <c r="M252" s="123"/>
      <c r="N252" s="174">
        <f t="shared" ref="N252:N253" si="178">E252+H252+J252+K252+L252+M252</f>
        <v>0</v>
      </c>
    </row>
    <row r="253" spans="1:15" s="43" customFormat="1" ht="37.200000000000003" customHeight="1">
      <c r="A253" s="250"/>
      <c r="B253" s="216"/>
      <c r="C253" s="253"/>
      <c r="D253" s="27" t="s">
        <v>7</v>
      </c>
      <c r="E253" s="192">
        <v>0.123816</v>
      </c>
      <c r="F253" s="192"/>
      <c r="G253" s="192"/>
      <c r="H253" s="87">
        <v>0</v>
      </c>
      <c r="I253" s="291"/>
      <c r="J253" s="112">
        <v>0</v>
      </c>
      <c r="K253" s="112">
        <v>0</v>
      </c>
      <c r="L253" s="112">
        <v>0</v>
      </c>
      <c r="M253" s="123"/>
      <c r="N253" s="174">
        <f t="shared" si="178"/>
        <v>0.123816</v>
      </c>
    </row>
    <row r="254" spans="1:15" s="43" customFormat="1" ht="40.799999999999997">
      <c r="A254" s="232"/>
      <c r="B254" s="11" t="s">
        <v>107</v>
      </c>
      <c r="C254" s="234"/>
      <c r="D254" s="88" t="s">
        <v>5</v>
      </c>
      <c r="E254" s="89">
        <f>SUM(E255:E257)</f>
        <v>37.528216</v>
      </c>
      <c r="F254" s="89">
        <f t="shared" ref="F254:H254" si="179">SUM(F255:F257)</f>
        <v>31.583200000000001</v>
      </c>
      <c r="G254" s="89">
        <f t="shared" si="179"/>
        <v>14.072784</v>
      </c>
      <c r="H254" s="89">
        <f t="shared" si="179"/>
        <v>0</v>
      </c>
      <c r="I254" s="236"/>
      <c r="J254" s="155">
        <f>SUM(J255:J257)</f>
        <v>0</v>
      </c>
      <c r="K254" s="155">
        <f>SUM(K255:K257)</f>
        <v>2.9</v>
      </c>
      <c r="L254" s="155">
        <f>SUM(L255:L257)</f>
        <v>18.663498000000001</v>
      </c>
      <c r="M254" s="155">
        <f t="shared" ref="M254" si="180">SUM(M255:M257)</f>
        <v>47.379100000000001</v>
      </c>
      <c r="N254" s="170">
        <f t="shared" ref="N254" si="181">N255+N256+N257</f>
        <v>106.470814</v>
      </c>
    </row>
    <row r="255" spans="1:15" s="43" customFormat="1" ht="22.8">
      <c r="A255" s="232"/>
      <c r="B255" s="239" t="str">
        <f>F244</f>
        <v>ЭКОЛОГИЯ</v>
      </c>
      <c r="C255" s="234"/>
      <c r="D255" s="99" t="s">
        <v>13</v>
      </c>
      <c r="E255" s="90">
        <f t="shared" ref="E255:H257" si="182">E247+E251</f>
        <v>0</v>
      </c>
      <c r="F255" s="90">
        <f t="shared" si="182"/>
        <v>0</v>
      </c>
      <c r="G255" s="90">
        <f t="shared" si="182"/>
        <v>0</v>
      </c>
      <c r="H255" s="90">
        <f t="shared" si="182"/>
        <v>0</v>
      </c>
      <c r="I255" s="237"/>
      <c r="J255" s="130">
        <f t="shared" ref="J255:M257" si="183">J247+J251</f>
        <v>0</v>
      </c>
      <c r="K255" s="130">
        <f t="shared" si="183"/>
        <v>0</v>
      </c>
      <c r="L255" s="130">
        <f t="shared" si="183"/>
        <v>0</v>
      </c>
      <c r="M255" s="130">
        <f t="shared" si="183"/>
        <v>0</v>
      </c>
      <c r="N255" s="179">
        <f>E255+H255+J255+K255+L255+M255</f>
        <v>0</v>
      </c>
    </row>
    <row r="256" spans="1:15" s="43" customFormat="1" ht="22.8">
      <c r="A256" s="232"/>
      <c r="B256" s="240"/>
      <c r="C256" s="234"/>
      <c r="D256" s="99" t="s">
        <v>6</v>
      </c>
      <c r="E256" s="90">
        <f t="shared" si="182"/>
        <v>36.982300000000002</v>
      </c>
      <c r="F256" s="90">
        <f t="shared" si="182"/>
        <v>31.235800000000001</v>
      </c>
      <c r="G256" s="90">
        <f t="shared" si="182"/>
        <v>13.960202000000001</v>
      </c>
      <c r="H256" s="90">
        <f t="shared" si="182"/>
        <v>0</v>
      </c>
      <c r="I256" s="237"/>
      <c r="J256" s="130">
        <f t="shared" si="183"/>
        <v>0</v>
      </c>
      <c r="K256" s="130">
        <f t="shared" si="183"/>
        <v>2.88</v>
      </c>
      <c r="L256" s="130">
        <f t="shared" si="183"/>
        <v>18.514189999999999</v>
      </c>
      <c r="M256" s="130">
        <f t="shared" si="183"/>
        <v>47</v>
      </c>
      <c r="N256" s="179">
        <f t="shared" ref="N256:N257" si="184">E256+H256+J256+K256+L256+M256</f>
        <v>105.37649</v>
      </c>
    </row>
    <row r="257" spans="1:14" s="43" customFormat="1" ht="23.4" thickBot="1">
      <c r="A257" s="233"/>
      <c r="B257" s="241"/>
      <c r="C257" s="235"/>
      <c r="D257" s="100" t="s">
        <v>7</v>
      </c>
      <c r="E257" s="90">
        <f t="shared" si="182"/>
        <v>0.54591599999999996</v>
      </c>
      <c r="F257" s="90">
        <f t="shared" si="182"/>
        <v>0.34739999999999999</v>
      </c>
      <c r="G257" s="90">
        <f t="shared" si="182"/>
        <v>0.112582</v>
      </c>
      <c r="H257" s="90">
        <f t="shared" si="182"/>
        <v>0</v>
      </c>
      <c r="I257" s="238"/>
      <c r="J257" s="130">
        <f t="shared" si="183"/>
        <v>0</v>
      </c>
      <c r="K257" s="130">
        <f t="shared" si="183"/>
        <v>0.02</v>
      </c>
      <c r="L257" s="130">
        <f t="shared" si="183"/>
        <v>0.149308</v>
      </c>
      <c r="M257" s="130">
        <f t="shared" si="183"/>
        <v>0.37909999999999999</v>
      </c>
      <c r="N257" s="179">
        <f t="shared" si="184"/>
        <v>1.0943239999999999</v>
      </c>
    </row>
    <row r="258" spans="1:14" s="43" customFormat="1" ht="39.75" customHeight="1" thickBot="1">
      <c r="A258" s="8"/>
      <c r="B258" s="9"/>
      <c r="C258" s="9"/>
      <c r="D258" s="9"/>
      <c r="E258" s="23" t="s">
        <v>38</v>
      </c>
      <c r="F258" s="22" t="s">
        <v>41</v>
      </c>
      <c r="G258" s="24"/>
      <c r="H258" s="9"/>
      <c r="I258" s="9"/>
      <c r="J258" s="9"/>
      <c r="K258" s="9"/>
      <c r="L258" s="9"/>
      <c r="M258" s="9"/>
      <c r="N258" s="10"/>
    </row>
    <row r="259" spans="1:14" s="43" customFormat="1" ht="19.8" thickBot="1">
      <c r="A259" s="1"/>
      <c r="B259" s="2" t="s">
        <v>9</v>
      </c>
      <c r="C259" s="288" t="s">
        <v>10</v>
      </c>
      <c r="D259" s="289"/>
      <c r="E259" s="289"/>
      <c r="F259" s="289"/>
      <c r="G259" s="289"/>
      <c r="H259" s="289"/>
      <c r="I259" s="289"/>
      <c r="J259" s="202"/>
      <c r="K259" s="202"/>
      <c r="L259" s="202"/>
      <c r="M259" s="203"/>
      <c r="N259" s="204"/>
    </row>
    <row r="260" spans="1:14" s="43" customFormat="1" ht="22.5" customHeight="1">
      <c r="A260" s="249" t="s">
        <v>11</v>
      </c>
      <c r="B260" s="359" t="s">
        <v>71</v>
      </c>
      <c r="C260" s="252"/>
      <c r="D260" s="41" t="s">
        <v>12</v>
      </c>
      <c r="E260" s="12">
        <f t="shared" ref="E260:H260" si="185">SUM(E261:E263)</f>
        <v>0</v>
      </c>
      <c r="F260" s="12">
        <f t="shared" si="185"/>
        <v>0</v>
      </c>
      <c r="G260" s="12">
        <f t="shared" si="185"/>
        <v>0</v>
      </c>
      <c r="H260" s="12">
        <f t="shared" si="185"/>
        <v>0</v>
      </c>
      <c r="I260" s="205"/>
      <c r="J260" s="42">
        <f t="shared" ref="J260:M260" si="186">SUM(J261:J263)</f>
        <v>0.9</v>
      </c>
      <c r="K260" s="42">
        <f t="shared" si="186"/>
        <v>0.5</v>
      </c>
      <c r="L260" s="42">
        <f t="shared" si="186"/>
        <v>0.5</v>
      </c>
      <c r="M260" s="42">
        <f t="shared" si="186"/>
        <v>0.28999999999999998</v>
      </c>
      <c r="N260" s="174">
        <f>E260+H260+J260+K260+L260+M260</f>
        <v>2.19</v>
      </c>
    </row>
    <row r="261" spans="1:14" s="43" customFormat="1" ht="22.8">
      <c r="A261" s="250"/>
      <c r="B261" s="219"/>
      <c r="C261" s="253"/>
      <c r="D261" s="27" t="s">
        <v>13</v>
      </c>
      <c r="E261" s="86">
        <v>0</v>
      </c>
      <c r="F261" s="86">
        <v>0</v>
      </c>
      <c r="G261" s="86">
        <v>0</v>
      </c>
      <c r="H261" s="86">
        <v>0</v>
      </c>
      <c r="I261" s="206"/>
      <c r="J261" s="197">
        <v>0</v>
      </c>
      <c r="K261" s="197">
        <v>0</v>
      </c>
      <c r="L261" s="197">
        <v>0</v>
      </c>
      <c r="M261" s="197">
        <v>0</v>
      </c>
      <c r="N261" s="174">
        <f>E261+H261+J261+K261+L261+M261</f>
        <v>0</v>
      </c>
    </row>
    <row r="262" spans="1:14" s="43" customFormat="1" ht="22.8">
      <c r="A262" s="250"/>
      <c r="B262" s="219"/>
      <c r="C262" s="253"/>
      <c r="D262" s="27" t="s">
        <v>6</v>
      </c>
      <c r="E262" s="38"/>
      <c r="F262" s="38"/>
      <c r="G262" s="38"/>
      <c r="H262" s="38">
        <v>0</v>
      </c>
      <c r="I262" s="206"/>
      <c r="J262" s="101">
        <v>0.9</v>
      </c>
      <c r="K262" s="101">
        <v>0.5</v>
      </c>
      <c r="L262" s="140">
        <v>0.5</v>
      </c>
      <c r="M262" s="144">
        <v>0.28999999999999998</v>
      </c>
      <c r="N262" s="174">
        <f t="shared" ref="N262:N263" si="187">E262+H262+J262+K262+L262+M262</f>
        <v>2.19</v>
      </c>
    </row>
    <row r="263" spans="1:14" s="43" customFormat="1" ht="102" customHeight="1" thickBot="1">
      <c r="A263" s="251"/>
      <c r="B263" s="360"/>
      <c r="C263" s="254"/>
      <c r="D263" s="27" t="s">
        <v>7</v>
      </c>
      <c r="E263" s="113">
        <v>0</v>
      </c>
      <c r="F263" s="113">
        <v>0</v>
      </c>
      <c r="G263" s="113">
        <v>0</v>
      </c>
      <c r="H263" s="113">
        <v>0</v>
      </c>
      <c r="I263" s="260"/>
      <c r="J263" s="141">
        <v>0</v>
      </c>
      <c r="K263" s="142">
        <v>0</v>
      </c>
      <c r="L263" s="197">
        <v>0</v>
      </c>
      <c r="M263" s="142">
        <v>0</v>
      </c>
      <c r="N263" s="174">
        <f t="shared" si="187"/>
        <v>0</v>
      </c>
    </row>
    <row r="264" spans="1:14" s="43" customFormat="1" ht="22.5" customHeight="1">
      <c r="A264" s="193"/>
      <c r="B264" s="359" t="s">
        <v>72</v>
      </c>
      <c r="C264" s="194"/>
      <c r="D264" s="41" t="s">
        <v>12</v>
      </c>
      <c r="E264" s="12">
        <f t="shared" ref="E264:H264" si="188">SUM(E265:E267)</f>
        <v>0</v>
      </c>
      <c r="F264" s="12">
        <f t="shared" ref="F264:G264" si="189">SUM(F265:F267)</f>
        <v>0</v>
      </c>
      <c r="G264" s="12">
        <f t="shared" si="189"/>
        <v>0</v>
      </c>
      <c r="H264" s="12">
        <f t="shared" si="188"/>
        <v>0</v>
      </c>
      <c r="I264" s="243"/>
      <c r="J264" s="42">
        <f t="shared" ref="J264:M264" si="190">SUM(J265:J267)</f>
        <v>0.02</v>
      </c>
      <c r="K264" s="42">
        <f t="shared" si="190"/>
        <v>0.02</v>
      </c>
      <c r="L264" s="42">
        <f t="shared" si="190"/>
        <v>0.02</v>
      </c>
      <c r="M264" s="42">
        <f t="shared" si="190"/>
        <v>0.12</v>
      </c>
      <c r="N264" s="174">
        <f>E264+H264+J264+K264+L264+M264</f>
        <v>0.18</v>
      </c>
    </row>
    <row r="265" spans="1:14" s="43" customFormat="1" ht="22.8">
      <c r="A265" s="193"/>
      <c r="B265" s="219"/>
      <c r="C265" s="194"/>
      <c r="D265" s="27" t="s">
        <v>13</v>
      </c>
      <c r="E265" s="200">
        <v>0</v>
      </c>
      <c r="F265" s="200">
        <v>0</v>
      </c>
      <c r="G265" s="200">
        <v>0</v>
      </c>
      <c r="H265" s="200">
        <v>0</v>
      </c>
      <c r="I265" s="206"/>
      <c r="J265" s="197">
        <v>0</v>
      </c>
      <c r="K265" s="197">
        <v>0</v>
      </c>
      <c r="L265" s="197">
        <v>0</v>
      </c>
      <c r="M265" s="197">
        <v>0</v>
      </c>
      <c r="N265" s="174">
        <f>E265+H265+J265+K265+L265+M265</f>
        <v>0</v>
      </c>
    </row>
    <row r="266" spans="1:14" s="43" customFormat="1" ht="22.8">
      <c r="A266" s="193"/>
      <c r="B266" s="219"/>
      <c r="C266" s="194"/>
      <c r="D266" s="27" t="s">
        <v>6</v>
      </c>
      <c r="E266" s="115"/>
      <c r="F266" s="115"/>
      <c r="G266" s="115"/>
      <c r="H266" s="115">
        <v>0</v>
      </c>
      <c r="I266" s="206"/>
      <c r="J266" s="143">
        <v>0.02</v>
      </c>
      <c r="K266" s="143">
        <v>0.02</v>
      </c>
      <c r="L266" s="144">
        <v>0.02</v>
      </c>
      <c r="M266" s="143">
        <v>0.12</v>
      </c>
      <c r="N266" s="174">
        <f t="shared" ref="N266:N267" si="191">E266+H266+J266+K266+L266+M266</f>
        <v>0.18</v>
      </c>
    </row>
    <row r="267" spans="1:14" s="43" customFormat="1" ht="23.4" thickBot="1">
      <c r="A267" s="193"/>
      <c r="B267" s="360"/>
      <c r="C267" s="194"/>
      <c r="D267" s="27" t="s">
        <v>7</v>
      </c>
      <c r="E267" s="102">
        <v>0</v>
      </c>
      <c r="F267" s="102">
        <v>0</v>
      </c>
      <c r="G267" s="102">
        <v>0</v>
      </c>
      <c r="H267" s="102">
        <v>0</v>
      </c>
      <c r="I267" s="260"/>
      <c r="J267" s="129">
        <v>0</v>
      </c>
      <c r="K267" s="141">
        <v>0</v>
      </c>
      <c r="L267" s="129">
        <v>0</v>
      </c>
      <c r="M267" s="129">
        <v>0</v>
      </c>
      <c r="N267" s="174">
        <f t="shared" si="191"/>
        <v>0</v>
      </c>
    </row>
    <row r="268" spans="1:14" s="43" customFormat="1" ht="22.5" customHeight="1">
      <c r="A268" s="193"/>
      <c r="B268" s="359" t="s">
        <v>73</v>
      </c>
      <c r="C268" s="194"/>
      <c r="D268" s="41" t="s">
        <v>12</v>
      </c>
      <c r="E268" s="12">
        <f t="shared" ref="E268:H268" si="192">SUM(E269:E271)</f>
        <v>0</v>
      </c>
      <c r="F268" s="12">
        <f t="shared" ref="F268:G268" si="193">SUM(F269:F271)</f>
        <v>0</v>
      </c>
      <c r="G268" s="12">
        <f t="shared" si="193"/>
        <v>0</v>
      </c>
      <c r="H268" s="12">
        <f t="shared" si="192"/>
        <v>0</v>
      </c>
      <c r="I268" s="206"/>
      <c r="J268" s="42">
        <f t="shared" ref="J268:M268" si="194">SUM(J269:J271)</f>
        <v>0.32</v>
      </c>
      <c r="K268" s="42">
        <f t="shared" si="194"/>
        <v>0.4</v>
      </c>
      <c r="L268" s="42">
        <f t="shared" si="194"/>
        <v>0.5</v>
      </c>
      <c r="M268" s="42">
        <f t="shared" si="194"/>
        <v>0.12</v>
      </c>
      <c r="N268" s="174">
        <f>E268+H268+J268+K268+L268+M268</f>
        <v>1.3399999999999999</v>
      </c>
    </row>
    <row r="269" spans="1:14" s="43" customFormat="1" ht="22.8">
      <c r="A269" s="193"/>
      <c r="B269" s="219"/>
      <c r="C269" s="194"/>
      <c r="D269" s="27" t="s">
        <v>13</v>
      </c>
      <c r="E269" s="86">
        <v>0</v>
      </c>
      <c r="F269" s="86">
        <v>0</v>
      </c>
      <c r="G269" s="86">
        <v>0</v>
      </c>
      <c r="H269" s="86">
        <v>0</v>
      </c>
      <c r="I269" s="206"/>
      <c r="J269" s="197">
        <v>0</v>
      </c>
      <c r="K269" s="197">
        <v>0</v>
      </c>
      <c r="L269" s="197">
        <v>0</v>
      </c>
      <c r="M269" s="197">
        <v>0</v>
      </c>
      <c r="N269" s="174">
        <f>E269+H269+J269+K269+L269+M269</f>
        <v>0</v>
      </c>
    </row>
    <row r="270" spans="1:14" s="43" customFormat="1" ht="22.8">
      <c r="A270" s="193"/>
      <c r="B270" s="219"/>
      <c r="C270" s="194"/>
      <c r="D270" s="27" t="s">
        <v>6</v>
      </c>
      <c r="E270" s="38"/>
      <c r="F270" s="38"/>
      <c r="G270" s="38"/>
      <c r="H270" s="38">
        <v>0</v>
      </c>
      <c r="I270" s="206"/>
      <c r="J270" s="143">
        <v>0.32</v>
      </c>
      <c r="K270" s="143">
        <v>0.4</v>
      </c>
      <c r="L270" s="143">
        <v>0.5</v>
      </c>
      <c r="M270" s="144">
        <v>0.12</v>
      </c>
      <c r="N270" s="174">
        <f t="shared" ref="N270:N271" si="195">E270+H270+J270+K270+L270+M270</f>
        <v>1.3399999999999999</v>
      </c>
    </row>
    <row r="271" spans="1:14" s="43" customFormat="1" ht="23.4" thickBot="1">
      <c r="A271" s="193"/>
      <c r="B271" s="360"/>
      <c r="C271" s="194"/>
      <c r="D271" s="27" t="s">
        <v>7</v>
      </c>
      <c r="E271" s="114">
        <v>0</v>
      </c>
      <c r="F271" s="114">
        <v>0</v>
      </c>
      <c r="G271" s="114">
        <v>0</v>
      </c>
      <c r="H271" s="116">
        <v>0</v>
      </c>
      <c r="I271" s="260"/>
      <c r="J271" s="129">
        <v>0</v>
      </c>
      <c r="K271" s="141">
        <v>0</v>
      </c>
      <c r="L271" s="141">
        <v>0</v>
      </c>
      <c r="M271" s="141">
        <v>0</v>
      </c>
      <c r="N271" s="174">
        <f t="shared" si="195"/>
        <v>0</v>
      </c>
    </row>
    <row r="272" spans="1:14" s="43" customFormat="1" ht="22.5" customHeight="1">
      <c r="A272" s="193"/>
      <c r="B272" s="359" t="s">
        <v>74</v>
      </c>
      <c r="C272" s="194"/>
      <c r="D272" s="41" t="s">
        <v>12</v>
      </c>
      <c r="E272" s="12">
        <f t="shared" ref="E272:H272" si="196">SUM(E273:E275)</f>
        <v>0</v>
      </c>
      <c r="F272" s="12">
        <f t="shared" si="196"/>
        <v>0</v>
      </c>
      <c r="G272" s="12">
        <f t="shared" si="196"/>
        <v>0</v>
      </c>
      <c r="H272" s="12">
        <f t="shared" si="196"/>
        <v>0</v>
      </c>
      <c r="I272" s="205"/>
      <c r="J272" s="42">
        <f t="shared" ref="J272:M272" si="197">SUM(J273:J275)</f>
        <v>0</v>
      </c>
      <c r="K272" s="42">
        <f t="shared" si="197"/>
        <v>0.01</v>
      </c>
      <c r="L272" s="42">
        <f t="shared" si="197"/>
        <v>0.01</v>
      </c>
      <c r="M272" s="42">
        <f t="shared" si="197"/>
        <v>0</v>
      </c>
      <c r="N272" s="174">
        <f>E272+H272+J272+K272+L272+M272</f>
        <v>0.02</v>
      </c>
    </row>
    <row r="273" spans="1:14" s="43" customFormat="1" ht="22.8">
      <c r="A273" s="193"/>
      <c r="B273" s="219"/>
      <c r="C273" s="194"/>
      <c r="D273" s="27" t="s">
        <v>13</v>
      </c>
      <c r="E273" s="115">
        <v>0</v>
      </c>
      <c r="F273" s="192"/>
      <c r="G273" s="192"/>
      <c r="H273" s="115">
        <v>0</v>
      </c>
      <c r="I273" s="206"/>
      <c r="J273" s="143">
        <v>0</v>
      </c>
      <c r="K273" s="143">
        <v>0</v>
      </c>
      <c r="L273" s="143">
        <v>0</v>
      </c>
      <c r="M273" s="123"/>
      <c r="N273" s="174">
        <f>E273+H273+J273+K273+L273+M273</f>
        <v>0</v>
      </c>
    </row>
    <row r="274" spans="1:14" s="43" customFormat="1" ht="22.8">
      <c r="A274" s="193"/>
      <c r="B274" s="219"/>
      <c r="C274" s="194"/>
      <c r="D274" s="27" t="s">
        <v>6</v>
      </c>
      <c r="E274" s="115">
        <v>0</v>
      </c>
      <c r="F274" s="192"/>
      <c r="G274" s="192"/>
      <c r="H274" s="115">
        <v>0</v>
      </c>
      <c r="I274" s="206"/>
      <c r="J274" s="143">
        <v>0</v>
      </c>
      <c r="K274" s="143">
        <v>0</v>
      </c>
      <c r="L274" s="143">
        <v>0</v>
      </c>
      <c r="M274" s="123"/>
      <c r="N274" s="174">
        <f t="shared" ref="N274:N275" si="198">E274+H274+J274+K274+L274+M274</f>
        <v>0</v>
      </c>
    </row>
    <row r="275" spans="1:14" s="43" customFormat="1" ht="93" customHeight="1" thickBot="1">
      <c r="A275" s="193"/>
      <c r="B275" s="360"/>
      <c r="C275" s="194"/>
      <c r="D275" s="27" t="s">
        <v>7</v>
      </c>
      <c r="E275" s="117">
        <v>0</v>
      </c>
      <c r="F275" s="192"/>
      <c r="G275" s="192"/>
      <c r="H275" s="117">
        <v>0</v>
      </c>
      <c r="I275" s="207"/>
      <c r="J275" s="145">
        <v>0</v>
      </c>
      <c r="K275" s="145">
        <v>0.01</v>
      </c>
      <c r="L275" s="145">
        <v>0.01</v>
      </c>
      <c r="M275" s="123"/>
      <c r="N275" s="174">
        <f t="shared" si="198"/>
        <v>0.02</v>
      </c>
    </row>
    <row r="276" spans="1:14" s="43" customFormat="1" ht="22.5" customHeight="1">
      <c r="A276" s="249" t="s">
        <v>11</v>
      </c>
      <c r="B276" s="359" t="s">
        <v>75</v>
      </c>
      <c r="C276" s="252"/>
      <c r="D276" s="41" t="s">
        <v>12</v>
      </c>
      <c r="E276" s="12">
        <f t="shared" ref="E276:H276" si="199">SUM(E277:E279)</f>
        <v>0</v>
      </c>
      <c r="F276" s="12">
        <f t="shared" si="199"/>
        <v>0</v>
      </c>
      <c r="G276" s="12">
        <f t="shared" si="199"/>
        <v>0</v>
      </c>
      <c r="H276" s="12">
        <f t="shared" si="199"/>
        <v>0</v>
      </c>
      <c r="I276" s="243"/>
      <c r="J276" s="42">
        <f t="shared" ref="J276:M276" si="200">SUM(J277:J279)</f>
        <v>1.4</v>
      </c>
      <c r="K276" s="42">
        <f t="shared" si="200"/>
        <v>0</v>
      </c>
      <c r="L276" s="42">
        <f t="shared" si="200"/>
        <v>1.4</v>
      </c>
      <c r="M276" s="42">
        <f t="shared" si="200"/>
        <v>1.6</v>
      </c>
      <c r="N276" s="174">
        <f>E276+H276+J276+K276+L276+M276</f>
        <v>4.4000000000000004</v>
      </c>
    </row>
    <row r="277" spans="1:14" s="43" customFormat="1" ht="22.8">
      <c r="A277" s="250"/>
      <c r="B277" s="219"/>
      <c r="C277" s="253"/>
      <c r="D277" s="27" t="s">
        <v>13</v>
      </c>
      <c r="E277" s="115">
        <v>0</v>
      </c>
      <c r="F277" s="115">
        <v>0</v>
      </c>
      <c r="G277" s="115">
        <v>0</v>
      </c>
      <c r="H277" s="115">
        <v>0</v>
      </c>
      <c r="I277" s="206"/>
      <c r="J277" s="143">
        <v>0</v>
      </c>
      <c r="K277" s="35"/>
      <c r="L277" s="143">
        <v>0</v>
      </c>
      <c r="M277" s="143">
        <v>0</v>
      </c>
      <c r="N277" s="174">
        <f>E277+H277+J277+K277+L277+M277</f>
        <v>0</v>
      </c>
    </row>
    <row r="278" spans="1:14" s="43" customFormat="1" ht="22.8">
      <c r="A278" s="250"/>
      <c r="B278" s="219"/>
      <c r="C278" s="253"/>
      <c r="D278" s="27" t="s">
        <v>6</v>
      </c>
      <c r="E278" s="38"/>
      <c r="F278" s="38"/>
      <c r="G278" s="38"/>
      <c r="H278" s="38">
        <v>0</v>
      </c>
      <c r="I278" s="206"/>
      <c r="J278" s="144">
        <v>1.4</v>
      </c>
      <c r="K278" s="35"/>
      <c r="L278" s="144">
        <v>1.4</v>
      </c>
      <c r="M278" s="144">
        <v>1.6</v>
      </c>
      <c r="N278" s="174">
        <f t="shared" ref="N278:N279" si="201">E278+H278+J278+K278+L278+M278</f>
        <v>4.4000000000000004</v>
      </c>
    </row>
    <row r="279" spans="1:14" s="43" customFormat="1" ht="67.5" customHeight="1" thickBot="1">
      <c r="A279" s="251"/>
      <c r="B279" s="219"/>
      <c r="C279" s="254"/>
      <c r="D279" s="27" t="s">
        <v>7</v>
      </c>
      <c r="E279" s="118">
        <v>0</v>
      </c>
      <c r="F279" s="118">
        <v>0</v>
      </c>
      <c r="G279" s="118">
        <v>0</v>
      </c>
      <c r="H279" s="118">
        <v>0</v>
      </c>
      <c r="I279" s="260"/>
      <c r="J279" s="146">
        <v>0</v>
      </c>
      <c r="K279" s="35"/>
      <c r="L279" s="146">
        <v>0</v>
      </c>
      <c r="M279" s="146">
        <v>0</v>
      </c>
      <c r="N279" s="174">
        <f t="shared" si="201"/>
        <v>0</v>
      </c>
    </row>
    <row r="280" spans="1:14" s="43" customFormat="1" ht="22.5" customHeight="1">
      <c r="A280" s="249" t="s">
        <v>18</v>
      </c>
      <c r="B280" s="359" t="s">
        <v>76</v>
      </c>
      <c r="C280" s="252"/>
      <c r="D280" s="41" t="s">
        <v>12</v>
      </c>
      <c r="E280" s="12">
        <f t="shared" ref="E280:H280" si="202">SUM(E281:E283)</f>
        <v>0</v>
      </c>
      <c r="F280" s="12">
        <f t="shared" si="202"/>
        <v>0</v>
      </c>
      <c r="G280" s="12">
        <f t="shared" si="202"/>
        <v>0</v>
      </c>
      <c r="H280" s="12">
        <f t="shared" si="202"/>
        <v>0</v>
      </c>
      <c r="I280" s="205"/>
      <c r="J280" s="42">
        <f t="shared" ref="J280:M280" si="203">SUM(J281:J283)</f>
        <v>0.3</v>
      </c>
      <c r="K280" s="42">
        <f t="shared" si="203"/>
        <v>0.2</v>
      </c>
      <c r="L280" s="42">
        <f t="shared" si="203"/>
        <v>0</v>
      </c>
      <c r="M280" s="42">
        <f t="shared" si="203"/>
        <v>0</v>
      </c>
      <c r="N280" s="174">
        <f>E280+H280+J280+K280+L280+M280</f>
        <v>0.5</v>
      </c>
    </row>
    <row r="281" spans="1:14" s="43" customFormat="1" ht="22.8">
      <c r="A281" s="250"/>
      <c r="B281" s="219"/>
      <c r="C281" s="253"/>
      <c r="D281" s="27" t="s">
        <v>13</v>
      </c>
      <c r="E281" s="192"/>
      <c r="F281" s="192"/>
      <c r="G281" s="192"/>
      <c r="H281" s="192"/>
      <c r="I281" s="206"/>
      <c r="J281" s="143">
        <v>0</v>
      </c>
      <c r="K281" s="143">
        <v>0</v>
      </c>
      <c r="L281" s="35"/>
      <c r="M281" s="123"/>
      <c r="N281" s="174">
        <f>E281+H281+J281+K281+L281+M281</f>
        <v>0</v>
      </c>
    </row>
    <row r="282" spans="1:14" s="43" customFormat="1" ht="22.8">
      <c r="A282" s="250"/>
      <c r="B282" s="219"/>
      <c r="C282" s="253"/>
      <c r="D282" s="27" t="s">
        <v>6</v>
      </c>
      <c r="E282" s="192"/>
      <c r="F282" s="192"/>
      <c r="G282" s="192"/>
      <c r="H282" s="192"/>
      <c r="I282" s="206"/>
      <c r="J282" s="112">
        <v>0.3</v>
      </c>
      <c r="K282" s="112">
        <v>0.2</v>
      </c>
      <c r="L282" s="35"/>
      <c r="M282" s="123"/>
      <c r="N282" s="174">
        <f t="shared" ref="N282:N283" si="204">E282+H282+J282+K282+L282+M282</f>
        <v>0.5</v>
      </c>
    </row>
    <row r="283" spans="1:14" s="43" customFormat="1" ht="93" customHeight="1" thickBot="1">
      <c r="A283" s="251"/>
      <c r="B283" s="360"/>
      <c r="C283" s="254"/>
      <c r="D283" s="27" t="s">
        <v>7</v>
      </c>
      <c r="E283" s="192"/>
      <c r="F283" s="192"/>
      <c r="G283" s="192"/>
      <c r="H283" s="192"/>
      <c r="I283" s="207"/>
      <c r="J283" s="147">
        <v>0</v>
      </c>
      <c r="K283" s="147">
        <v>0</v>
      </c>
      <c r="L283" s="35"/>
      <c r="M283" s="123"/>
      <c r="N283" s="174">
        <f t="shared" si="204"/>
        <v>0</v>
      </c>
    </row>
    <row r="284" spans="1:14" s="43" customFormat="1" ht="22.5" customHeight="1">
      <c r="A284" s="249" t="s">
        <v>11</v>
      </c>
      <c r="B284" s="359" t="s">
        <v>77</v>
      </c>
      <c r="C284" s="261"/>
      <c r="D284" s="41" t="s">
        <v>12</v>
      </c>
      <c r="E284" s="12">
        <f t="shared" ref="E284:H284" si="205">SUM(E285:E287)</f>
        <v>0</v>
      </c>
      <c r="F284" s="12">
        <f t="shared" si="205"/>
        <v>0</v>
      </c>
      <c r="G284" s="12">
        <f t="shared" si="205"/>
        <v>0</v>
      </c>
      <c r="H284" s="12">
        <f t="shared" si="205"/>
        <v>0</v>
      </c>
      <c r="I284" s="205"/>
      <c r="J284" s="42">
        <f t="shared" ref="J284:M284" si="206">SUM(J285:J287)</f>
        <v>57.2</v>
      </c>
      <c r="K284" s="42">
        <f t="shared" si="206"/>
        <v>85.86999999999999</v>
      </c>
      <c r="L284" s="42">
        <f t="shared" si="206"/>
        <v>0</v>
      </c>
      <c r="M284" s="42">
        <f t="shared" si="206"/>
        <v>0</v>
      </c>
      <c r="N284" s="174">
        <f>E284+H284+J284+K284+L284+M284</f>
        <v>143.07</v>
      </c>
    </row>
    <row r="285" spans="1:14" s="43" customFormat="1" ht="22.8">
      <c r="A285" s="250"/>
      <c r="B285" s="219"/>
      <c r="C285" s="262"/>
      <c r="D285" s="27" t="s">
        <v>13</v>
      </c>
      <c r="E285" s="192"/>
      <c r="F285" s="192"/>
      <c r="G285" s="192"/>
      <c r="H285" s="192"/>
      <c r="I285" s="206"/>
      <c r="J285" s="137">
        <v>0</v>
      </c>
      <c r="K285" s="137">
        <v>0</v>
      </c>
      <c r="L285" s="143">
        <v>0</v>
      </c>
      <c r="M285" s="123"/>
      <c r="N285" s="174">
        <f>E285+H285+J285+K285+L285+M285</f>
        <v>0</v>
      </c>
    </row>
    <row r="286" spans="1:14" s="43" customFormat="1" ht="22.8">
      <c r="A286" s="250"/>
      <c r="B286" s="219"/>
      <c r="C286" s="262"/>
      <c r="D286" s="27" t="s">
        <v>6</v>
      </c>
      <c r="E286" s="192"/>
      <c r="G286" s="192"/>
      <c r="H286" s="192"/>
      <c r="I286" s="206"/>
      <c r="J286" s="137">
        <v>2.5</v>
      </c>
      <c r="K286" s="137">
        <v>1.57</v>
      </c>
      <c r="L286" s="143">
        <v>0</v>
      </c>
      <c r="M286" s="123"/>
      <c r="N286" s="174">
        <f t="shared" ref="N286:N287" si="207">E286+H286+J286+K286+L286+M286</f>
        <v>4.07</v>
      </c>
    </row>
    <row r="287" spans="1:14" s="43" customFormat="1" ht="23.4" thickBot="1">
      <c r="A287" s="251"/>
      <c r="B287" s="219"/>
      <c r="C287" s="263"/>
      <c r="D287" s="27" t="s">
        <v>7</v>
      </c>
      <c r="E287" s="192"/>
      <c r="F287" s="192"/>
      <c r="G287" s="192"/>
      <c r="H287" s="192"/>
      <c r="I287" s="207"/>
      <c r="J287" s="148">
        <v>54.7</v>
      </c>
      <c r="K287" s="148">
        <v>84.3</v>
      </c>
      <c r="L287" s="145">
        <v>0</v>
      </c>
      <c r="M287" s="123"/>
      <c r="N287" s="174">
        <f t="shared" si="207"/>
        <v>139</v>
      </c>
    </row>
    <row r="288" spans="1:14" s="43" customFormat="1" ht="22.5" customHeight="1">
      <c r="A288" s="249" t="s">
        <v>11</v>
      </c>
      <c r="B288" s="268" t="s">
        <v>78</v>
      </c>
      <c r="C288" s="261"/>
      <c r="D288" s="41" t="s">
        <v>12</v>
      </c>
      <c r="E288" s="12">
        <f>SUM(E289:E291)</f>
        <v>0</v>
      </c>
      <c r="F288" s="12">
        <f t="shared" ref="F288:H288" si="208">SUM(F289:F291)</f>
        <v>0</v>
      </c>
      <c r="G288" s="12">
        <f t="shared" si="208"/>
        <v>0</v>
      </c>
      <c r="H288" s="12">
        <f t="shared" si="208"/>
        <v>0</v>
      </c>
      <c r="I288" s="205"/>
      <c r="J288" s="42">
        <f t="shared" ref="J288:M288" si="209">SUM(J289:J291)</f>
        <v>0</v>
      </c>
      <c r="K288" s="42">
        <f t="shared" si="209"/>
        <v>0</v>
      </c>
      <c r="L288" s="42">
        <f t="shared" si="209"/>
        <v>0</v>
      </c>
      <c r="M288" s="42">
        <f t="shared" si="209"/>
        <v>0</v>
      </c>
      <c r="N288" s="174">
        <f>E288+H288+J288+K288+L288+M288</f>
        <v>0</v>
      </c>
    </row>
    <row r="289" spans="1:14" s="43" customFormat="1" ht="22.8">
      <c r="A289" s="250"/>
      <c r="B289" s="268"/>
      <c r="C289" s="262"/>
      <c r="D289" s="27" t="s">
        <v>13</v>
      </c>
      <c r="E289" s="86">
        <v>0</v>
      </c>
      <c r="F289" s="192"/>
      <c r="G289" s="192"/>
      <c r="H289" s="192"/>
      <c r="I289" s="206"/>
      <c r="J289" s="35"/>
      <c r="K289" s="35"/>
      <c r="L289" s="35"/>
      <c r="M289" s="123"/>
      <c r="N289" s="174">
        <f>E289+H289+J289+K289+L289+M289</f>
        <v>0</v>
      </c>
    </row>
    <row r="290" spans="1:14" s="43" customFormat="1" ht="22.8">
      <c r="A290" s="250"/>
      <c r="B290" s="268"/>
      <c r="C290" s="262"/>
      <c r="D290" s="27" t="s">
        <v>6</v>
      </c>
      <c r="E290" s="119">
        <v>0</v>
      </c>
      <c r="G290" s="192"/>
      <c r="H290" s="192"/>
      <c r="I290" s="206"/>
      <c r="J290" s="35"/>
      <c r="K290" s="35"/>
      <c r="L290" s="35"/>
      <c r="M290" s="123"/>
      <c r="N290" s="174">
        <f t="shared" ref="N290:N291" si="210">E290+H290+J290+K290+L290+M290</f>
        <v>0</v>
      </c>
    </row>
    <row r="291" spans="1:14" s="43" customFormat="1" ht="60.75" customHeight="1" thickBot="1">
      <c r="A291" s="251"/>
      <c r="B291" s="268"/>
      <c r="C291" s="263"/>
      <c r="D291" s="27" t="s">
        <v>7</v>
      </c>
      <c r="E291" s="116">
        <v>0</v>
      </c>
      <c r="F291" s="192"/>
      <c r="G291" s="192"/>
      <c r="H291" s="192"/>
      <c r="I291" s="207"/>
      <c r="J291" s="35"/>
      <c r="K291" s="35"/>
      <c r="L291" s="35"/>
      <c r="M291" s="123"/>
      <c r="N291" s="174">
        <f t="shared" si="210"/>
        <v>0</v>
      </c>
    </row>
    <row r="292" spans="1:14" s="43" customFormat="1" ht="22.5" customHeight="1">
      <c r="A292" s="249" t="s">
        <v>11</v>
      </c>
      <c r="B292" s="359" t="s">
        <v>79</v>
      </c>
      <c r="C292" s="261"/>
      <c r="D292" s="41" t="s">
        <v>12</v>
      </c>
      <c r="E292" s="12">
        <f t="shared" ref="E292:H292" si="211">SUM(E293:E295)</f>
        <v>0</v>
      </c>
      <c r="F292" s="12">
        <f t="shared" si="211"/>
        <v>0</v>
      </c>
      <c r="G292" s="12">
        <f t="shared" si="211"/>
        <v>0</v>
      </c>
      <c r="H292" s="12">
        <f t="shared" si="211"/>
        <v>0</v>
      </c>
      <c r="I292" s="205"/>
      <c r="J292" s="42">
        <f t="shared" ref="J292:M292" si="212">SUM(J293:J295)</f>
        <v>0</v>
      </c>
      <c r="K292" s="42">
        <f t="shared" si="212"/>
        <v>34.93</v>
      </c>
      <c r="L292" s="42">
        <f t="shared" si="212"/>
        <v>0</v>
      </c>
      <c r="M292" s="42">
        <f t="shared" si="212"/>
        <v>0</v>
      </c>
      <c r="N292" s="174">
        <f>E292+H292+J292+K292+L292+M292</f>
        <v>34.93</v>
      </c>
    </row>
    <row r="293" spans="1:14" s="43" customFormat="1" ht="22.8">
      <c r="A293" s="250"/>
      <c r="B293" s="219"/>
      <c r="C293" s="262"/>
      <c r="D293" s="27" t="s">
        <v>13</v>
      </c>
      <c r="E293" s="192"/>
      <c r="F293" s="192"/>
      <c r="G293" s="192"/>
      <c r="H293" s="192"/>
      <c r="I293" s="206"/>
      <c r="J293" s="35"/>
      <c r="K293" s="197">
        <v>0</v>
      </c>
      <c r="L293" s="35"/>
      <c r="M293" s="123"/>
      <c r="N293" s="174">
        <f>E293+H293+J293+K293+L293+M293</f>
        <v>0</v>
      </c>
    </row>
    <row r="294" spans="1:14" s="43" customFormat="1" ht="22.8">
      <c r="A294" s="250"/>
      <c r="B294" s="219"/>
      <c r="C294" s="262"/>
      <c r="D294" s="27" t="s">
        <v>6</v>
      </c>
      <c r="E294" s="192"/>
      <c r="G294" s="192"/>
      <c r="H294" s="192"/>
      <c r="I294" s="206"/>
      <c r="J294" s="35"/>
      <c r="K294" s="197">
        <v>1.67</v>
      </c>
      <c r="L294" s="35"/>
      <c r="M294" s="123"/>
      <c r="N294" s="174">
        <f t="shared" ref="N294:N295" si="213">E294+H294+J294+K294+L294+M294</f>
        <v>1.67</v>
      </c>
    </row>
    <row r="295" spans="1:14" s="43" customFormat="1" ht="48.75" customHeight="1" thickBot="1">
      <c r="A295" s="251"/>
      <c r="B295" s="360"/>
      <c r="C295" s="263"/>
      <c r="D295" s="27" t="s">
        <v>7</v>
      </c>
      <c r="E295" s="192"/>
      <c r="F295" s="192"/>
      <c r="G295" s="192"/>
      <c r="H295" s="192"/>
      <c r="I295" s="207"/>
      <c r="J295" s="35"/>
      <c r="K295" s="141">
        <v>33.26</v>
      </c>
      <c r="L295" s="35"/>
      <c r="M295" s="123"/>
      <c r="N295" s="174">
        <f t="shared" si="213"/>
        <v>33.26</v>
      </c>
    </row>
    <row r="296" spans="1:14" s="62" customFormat="1" ht="31.5" customHeight="1">
      <c r="A296" s="193"/>
      <c r="B296" s="267" t="s">
        <v>80</v>
      </c>
      <c r="C296" s="196"/>
      <c r="D296" s="41" t="s">
        <v>12</v>
      </c>
      <c r="E296" s="12">
        <f t="shared" ref="E296:H296" si="214">SUM(E297:E299)</f>
        <v>0</v>
      </c>
      <c r="F296" s="12">
        <f t="shared" si="214"/>
        <v>0</v>
      </c>
      <c r="G296" s="12">
        <f t="shared" si="214"/>
        <v>0</v>
      </c>
      <c r="H296" s="12">
        <f t="shared" si="214"/>
        <v>0</v>
      </c>
      <c r="I296" s="205"/>
      <c r="J296" s="42">
        <f t="shared" ref="J296:M296" si="215">SUM(J297:J299)</f>
        <v>1.2</v>
      </c>
      <c r="K296" s="42">
        <f t="shared" si="215"/>
        <v>1.2</v>
      </c>
      <c r="L296" s="42">
        <f t="shared" si="215"/>
        <v>1.2</v>
      </c>
      <c r="M296" s="42">
        <f t="shared" si="215"/>
        <v>2.27</v>
      </c>
      <c r="N296" s="174">
        <f>E296+H296+J296+K296+L296+M296</f>
        <v>5.8699999999999992</v>
      </c>
    </row>
    <row r="297" spans="1:14" s="62" customFormat="1" ht="31.5" customHeight="1">
      <c r="A297" s="193"/>
      <c r="B297" s="268"/>
      <c r="C297" s="196"/>
      <c r="D297" s="27" t="s">
        <v>13</v>
      </c>
      <c r="E297" s="86">
        <v>0</v>
      </c>
      <c r="F297" s="86">
        <v>0</v>
      </c>
      <c r="G297" s="86">
        <v>0</v>
      </c>
      <c r="H297" s="86">
        <v>0</v>
      </c>
      <c r="I297" s="206"/>
      <c r="J297" s="197">
        <v>0</v>
      </c>
      <c r="K297" s="197">
        <v>0</v>
      </c>
      <c r="L297" s="197">
        <v>0</v>
      </c>
      <c r="M297" s="197">
        <v>0</v>
      </c>
      <c r="N297" s="174">
        <f>E297+H297+J297+K297+L297+M297</f>
        <v>0</v>
      </c>
    </row>
    <row r="298" spans="1:14" s="62" customFormat="1" ht="31.5" customHeight="1">
      <c r="A298" s="193"/>
      <c r="B298" s="268"/>
      <c r="C298" s="196"/>
      <c r="D298" s="27" t="s">
        <v>6</v>
      </c>
      <c r="E298" s="86"/>
      <c r="F298" s="86"/>
      <c r="G298" s="86"/>
      <c r="H298" s="86">
        <v>0</v>
      </c>
      <c r="I298" s="206"/>
      <c r="J298" s="101">
        <v>1.2</v>
      </c>
      <c r="K298" s="101">
        <v>1.2</v>
      </c>
      <c r="L298" s="101">
        <v>1.2</v>
      </c>
      <c r="M298" s="197">
        <v>2.27</v>
      </c>
      <c r="N298" s="174">
        <f t="shared" ref="N298:N299" si="216">E298+H298+J298+K298+L298+M298</f>
        <v>5.8699999999999992</v>
      </c>
    </row>
    <row r="299" spans="1:14" s="62" customFormat="1" ht="108" customHeight="1" thickBot="1">
      <c r="A299" s="193"/>
      <c r="B299" s="269"/>
      <c r="C299" s="196"/>
      <c r="D299" s="27" t="s">
        <v>7</v>
      </c>
      <c r="E299" s="114">
        <v>0</v>
      </c>
      <c r="F299" s="114">
        <v>0</v>
      </c>
      <c r="G299" s="114">
        <v>0</v>
      </c>
      <c r="H299" s="114">
        <v>0</v>
      </c>
      <c r="I299" s="260"/>
      <c r="J299" s="141">
        <v>0</v>
      </c>
      <c r="K299" s="141">
        <v>0</v>
      </c>
      <c r="L299" s="141">
        <v>0</v>
      </c>
      <c r="M299" s="141">
        <v>0</v>
      </c>
      <c r="N299" s="174">
        <f t="shared" si="216"/>
        <v>0</v>
      </c>
    </row>
    <row r="300" spans="1:14" s="62" customFormat="1" ht="40.799999999999997" customHeight="1">
      <c r="A300" s="193"/>
      <c r="B300" s="264" t="s">
        <v>81</v>
      </c>
      <c r="C300" s="196"/>
      <c r="D300" s="41" t="s">
        <v>12</v>
      </c>
      <c r="E300" s="12">
        <f>SUM(E301:E303)</f>
        <v>0</v>
      </c>
      <c r="F300" s="12">
        <f t="shared" ref="F300:H300" si="217">SUM(F301:F303)</f>
        <v>0</v>
      </c>
      <c r="G300" s="12">
        <f t="shared" si="217"/>
        <v>0</v>
      </c>
      <c r="H300" s="12">
        <f t="shared" si="217"/>
        <v>0</v>
      </c>
      <c r="I300" s="243"/>
      <c r="J300" s="42">
        <f t="shared" ref="J300:M300" si="218">SUM(J301:J303)</f>
        <v>0.8</v>
      </c>
      <c r="K300" s="42">
        <f t="shared" si="218"/>
        <v>0.8</v>
      </c>
      <c r="L300" s="42">
        <f t="shared" si="218"/>
        <v>0.8</v>
      </c>
      <c r="M300" s="42">
        <f t="shared" si="218"/>
        <v>0.77</v>
      </c>
      <c r="N300" s="174">
        <f>E300+H300+J300+K300+L300+M300</f>
        <v>3.1700000000000004</v>
      </c>
    </row>
    <row r="301" spans="1:14" s="62" customFormat="1" ht="31.5" customHeight="1">
      <c r="A301" s="193"/>
      <c r="B301" s="265"/>
      <c r="C301" s="196"/>
      <c r="D301" s="27" t="s">
        <v>13</v>
      </c>
      <c r="E301" s="86">
        <v>0</v>
      </c>
      <c r="F301" s="86">
        <v>0</v>
      </c>
      <c r="G301" s="86">
        <v>0</v>
      </c>
      <c r="H301" s="86">
        <v>0</v>
      </c>
      <c r="I301" s="206"/>
      <c r="J301" s="149">
        <v>0</v>
      </c>
      <c r="K301" s="149">
        <v>0</v>
      </c>
      <c r="L301" s="149">
        <v>0</v>
      </c>
      <c r="M301" s="197">
        <v>0</v>
      </c>
      <c r="N301" s="174">
        <f>E301+H301+J301+K301+L301+M301</f>
        <v>0</v>
      </c>
    </row>
    <row r="302" spans="1:14" s="62" customFormat="1" ht="31.5" customHeight="1">
      <c r="A302" s="193"/>
      <c r="B302" s="265"/>
      <c r="C302" s="196"/>
      <c r="D302" s="27" t="s">
        <v>6</v>
      </c>
      <c r="E302" s="86"/>
      <c r="F302" s="86"/>
      <c r="G302" s="86"/>
      <c r="H302" s="86">
        <v>0</v>
      </c>
      <c r="I302" s="206"/>
      <c r="J302" s="101">
        <v>0.8</v>
      </c>
      <c r="K302" s="101">
        <v>0.8</v>
      </c>
      <c r="L302" s="101">
        <v>0.8</v>
      </c>
      <c r="M302" s="197">
        <v>0.77</v>
      </c>
      <c r="N302" s="174">
        <f t="shared" ref="N302:N303" si="219">E302+H302+J302+K302+L302+M302</f>
        <v>3.1700000000000004</v>
      </c>
    </row>
    <row r="303" spans="1:14" s="62" customFormat="1" ht="93" customHeight="1" thickBot="1">
      <c r="A303" s="193"/>
      <c r="B303" s="266"/>
      <c r="C303" s="196"/>
      <c r="D303" s="27" t="s">
        <v>7</v>
      </c>
      <c r="E303" s="114">
        <v>0</v>
      </c>
      <c r="F303" s="114">
        <v>0</v>
      </c>
      <c r="G303" s="114">
        <v>0</v>
      </c>
      <c r="H303" s="114">
        <v>0</v>
      </c>
      <c r="I303" s="260"/>
      <c r="J303" s="141">
        <v>0</v>
      </c>
      <c r="K303" s="141">
        <v>0</v>
      </c>
      <c r="L303" s="141">
        <v>0</v>
      </c>
      <c r="M303" s="141">
        <v>0</v>
      </c>
      <c r="N303" s="174">
        <f t="shared" si="219"/>
        <v>0</v>
      </c>
    </row>
    <row r="304" spans="1:14" s="43" customFormat="1" ht="40.799999999999997">
      <c r="A304" s="232"/>
      <c r="B304" s="11" t="s">
        <v>107</v>
      </c>
      <c r="C304" s="234"/>
      <c r="D304" s="88" t="s">
        <v>5</v>
      </c>
      <c r="E304" s="89">
        <f>E305+E306+E307</f>
        <v>0</v>
      </c>
      <c r="F304" s="89">
        <f t="shared" ref="F304:H304" si="220">F305+F306+F307</f>
        <v>0</v>
      </c>
      <c r="G304" s="89">
        <f t="shared" si="220"/>
        <v>0</v>
      </c>
      <c r="H304" s="89">
        <f t="shared" si="220"/>
        <v>0</v>
      </c>
      <c r="I304" s="236"/>
      <c r="J304" s="98">
        <f t="shared" ref="J304:N304" si="221">J305+J306+J307</f>
        <v>62.14</v>
      </c>
      <c r="K304" s="98">
        <f t="shared" si="221"/>
        <v>123.92999999999999</v>
      </c>
      <c r="L304" s="155">
        <f t="shared" si="221"/>
        <v>4.43</v>
      </c>
      <c r="M304" s="155">
        <f t="shared" si="221"/>
        <v>5.17</v>
      </c>
      <c r="N304" s="170">
        <f t="shared" si="221"/>
        <v>195.66999999999996</v>
      </c>
    </row>
    <row r="305" spans="1:14" s="43" customFormat="1" ht="22.8">
      <c r="A305" s="232"/>
      <c r="B305" s="239" t="str">
        <f>F258</f>
        <v>ОБРАЗОВАНИЕ</v>
      </c>
      <c r="C305" s="234"/>
      <c r="D305" s="99" t="s">
        <v>13</v>
      </c>
      <c r="E305" s="90">
        <f>E261+E265+E269+E273+E277+E281+E285+E289+E293+E297+E301</f>
        <v>0</v>
      </c>
      <c r="F305" s="90">
        <f t="shared" ref="E305:H307" si="222">F261+F265+F269+F273+F277+F281+F285+F289+F293+F297+F301</f>
        <v>0</v>
      </c>
      <c r="G305" s="90">
        <f t="shared" si="222"/>
        <v>0</v>
      </c>
      <c r="H305" s="90">
        <f t="shared" si="222"/>
        <v>0</v>
      </c>
      <c r="I305" s="237"/>
      <c r="J305" s="130">
        <f t="shared" ref="J305:M307" si="223">J261+J265+J269+J273+J277+J281+J285+J289+J293+J297+J301</f>
        <v>0</v>
      </c>
      <c r="K305" s="130">
        <f t="shared" si="223"/>
        <v>0</v>
      </c>
      <c r="L305" s="130">
        <f t="shared" si="223"/>
        <v>0</v>
      </c>
      <c r="M305" s="130">
        <f t="shared" si="223"/>
        <v>0</v>
      </c>
      <c r="N305" s="179">
        <f>E305+H305+J305+K305+L305+M305</f>
        <v>0</v>
      </c>
    </row>
    <row r="306" spans="1:14" s="43" customFormat="1" ht="22.8">
      <c r="A306" s="232"/>
      <c r="B306" s="240"/>
      <c r="C306" s="234"/>
      <c r="D306" s="99" t="s">
        <v>6</v>
      </c>
      <c r="E306" s="90">
        <f t="shared" si="222"/>
        <v>0</v>
      </c>
      <c r="F306" s="90">
        <f t="shared" si="222"/>
        <v>0</v>
      </c>
      <c r="G306" s="90">
        <f t="shared" si="222"/>
        <v>0</v>
      </c>
      <c r="H306" s="90">
        <f t="shared" si="222"/>
        <v>0</v>
      </c>
      <c r="I306" s="237"/>
      <c r="J306" s="130">
        <f t="shared" si="223"/>
        <v>7.4399999999999995</v>
      </c>
      <c r="K306" s="130">
        <f t="shared" si="223"/>
        <v>6.36</v>
      </c>
      <c r="L306" s="130">
        <f t="shared" si="223"/>
        <v>4.42</v>
      </c>
      <c r="M306" s="130">
        <f t="shared" si="223"/>
        <v>5.17</v>
      </c>
      <c r="N306" s="179">
        <f t="shared" ref="N306:N307" si="224">E306+H306+J306+K306+L306+M306</f>
        <v>23.39</v>
      </c>
    </row>
    <row r="307" spans="1:14" s="43" customFormat="1" ht="23.4" thickBot="1">
      <c r="A307" s="233"/>
      <c r="B307" s="241"/>
      <c r="C307" s="235"/>
      <c r="D307" s="100" t="s">
        <v>7</v>
      </c>
      <c r="E307" s="90">
        <f t="shared" si="222"/>
        <v>0</v>
      </c>
      <c r="F307" s="90">
        <f t="shared" si="222"/>
        <v>0</v>
      </c>
      <c r="G307" s="90">
        <f t="shared" si="222"/>
        <v>0</v>
      </c>
      <c r="H307" s="90">
        <f t="shared" si="222"/>
        <v>0</v>
      </c>
      <c r="I307" s="238"/>
      <c r="J307" s="130">
        <f t="shared" si="223"/>
        <v>54.7</v>
      </c>
      <c r="K307" s="130">
        <f t="shared" si="223"/>
        <v>117.57</v>
      </c>
      <c r="L307" s="130">
        <f t="shared" si="223"/>
        <v>0.01</v>
      </c>
      <c r="M307" s="130">
        <f t="shared" si="223"/>
        <v>0</v>
      </c>
      <c r="N307" s="179">
        <f t="shared" si="224"/>
        <v>172.27999999999997</v>
      </c>
    </row>
    <row r="308" spans="1:14">
      <c r="I308" s="46" t="s">
        <v>116</v>
      </c>
    </row>
    <row r="309" spans="1:14" ht="67.5" customHeight="1">
      <c r="B309" s="246" t="s">
        <v>118</v>
      </c>
      <c r="C309" s="247"/>
      <c r="D309" s="247"/>
      <c r="E309" s="247"/>
      <c r="F309" s="247"/>
      <c r="G309" s="247"/>
      <c r="H309" s="247"/>
      <c r="I309" s="247"/>
      <c r="J309" s="247"/>
      <c r="K309" s="247"/>
      <c r="L309" s="247"/>
      <c r="M309" s="247"/>
      <c r="N309" s="248"/>
    </row>
  </sheetData>
  <mergeCells count="268">
    <mergeCell ref="A109:A112"/>
    <mergeCell ref="C109:C112"/>
    <mergeCell ref="I109:I112"/>
    <mergeCell ref="B110:B112"/>
    <mergeCell ref="C245:I245"/>
    <mergeCell ref="J245:N245"/>
    <mergeCell ref="C189:C192"/>
    <mergeCell ref="A189:A192"/>
    <mergeCell ref="I193:I196"/>
    <mergeCell ref="I215:I218"/>
    <mergeCell ref="A193:A196"/>
    <mergeCell ref="C193:C196"/>
    <mergeCell ref="I225:I228"/>
    <mergeCell ref="A230:A233"/>
    <mergeCell ref="A219:A222"/>
    <mergeCell ref="I219:I222"/>
    <mergeCell ref="B230:B233"/>
    <mergeCell ref="C230:C233"/>
    <mergeCell ref="I230:I233"/>
    <mergeCell ref="B224:N224"/>
    <mergeCell ref="B202:N202"/>
    <mergeCell ref="A184:A187"/>
    <mergeCell ref="C203:C206"/>
    <mergeCell ref="C129:I129"/>
    <mergeCell ref="I184:I187"/>
    <mergeCell ref="A239:A242"/>
    <mergeCell ref="B184:B187"/>
    <mergeCell ref="A130:A133"/>
    <mergeCell ref="B215:B218"/>
    <mergeCell ref="I207:I210"/>
    <mergeCell ref="B239:B242"/>
    <mergeCell ref="C239:C242"/>
    <mergeCell ref="B207:B210"/>
    <mergeCell ref="B211:B214"/>
    <mergeCell ref="B234:B237"/>
    <mergeCell ref="I211:I214"/>
    <mergeCell ref="B219:B222"/>
    <mergeCell ref="C219:C222"/>
    <mergeCell ref="I239:I242"/>
    <mergeCell ref="A203:A206"/>
    <mergeCell ref="B203:B206"/>
    <mergeCell ref="B130:B133"/>
    <mergeCell ref="A234:A237"/>
    <mergeCell ref="A114:N114"/>
    <mergeCell ref="C115:I115"/>
    <mergeCell ref="J115:N115"/>
    <mergeCell ref="A116:A119"/>
    <mergeCell ref="B116:B119"/>
    <mergeCell ref="C116:C119"/>
    <mergeCell ref="I116:I119"/>
    <mergeCell ref="A124:A127"/>
    <mergeCell ref="C124:C127"/>
    <mergeCell ref="I124:I127"/>
    <mergeCell ref="B125:B127"/>
    <mergeCell ref="B120:B123"/>
    <mergeCell ref="I120:I123"/>
    <mergeCell ref="C120:C123"/>
    <mergeCell ref="A120:A123"/>
    <mergeCell ref="B264:B267"/>
    <mergeCell ref="I264:I267"/>
    <mergeCell ref="B268:B271"/>
    <mergeCell ref="C246:C249"/>
    <mergeCell ref="I246:I249"/>
    <mergeCell ref="A250:A253"/>
    <mergeCell ref="B250:B253"/>
    <mergeCell ref="I268:I271"/>
    <mergeCell ref="C259:I259"/>
    <mergeCell ref="A260:A263"/>
    <mergeCell ref="B260:B263"/>
    <mergeCell ref="C260:C263"/>
    <mergeCell ref="I260:I263"/>
    <mergeCell ref="A254:A257"/>
    <mergeCell ref="C254:C257"/>
    <mergeCell ref="I254:I257"/>
    <mergeCell ref="B255:B257"/>
    <mergeCell ref="A246:A249"/>
    <mergeCell ref="C250:C253"/>
    <mergeCell ref="I250:I253"/>
    <mergeCell ref="B246:B249"/>
    <mergeCell ref="B272:B275"/>
    <mergeCell ref="B276:B279"/>
    <mergeCell ref="B280:B283"/>
    <mergeCell ref="B284:B287"/>
    <mergeCell ref="B288:B291"/>
    <mergeCell ref="B292:B295"/>
    <mergeCell ref="I292:I295"/>
    <mergeCell ref="B162:B165"/>
    <mergeCell ref="B134:B137"/>
    <mergeCell ref="B138:B141"/>
    <mergeCell ref="I138:I141"/>
    <mergeCell ref="B142:B145"/>
    <mergeCell ref="B146:B149"/>
    <mergeCell ref="B150:B153"/>
    <mergeCell ref="B154:B157"/>
    <mergeCell ref="B158:B161"/>
    <mergeCell ref="I134:I137"/>
    <mergeCell ref="I142:I145"/>
    <mergeCell ref="I146:I149"/>
    <mergeCell ref="I150:I153"/>
    <mergeCell ref="I154:I157"/>
    <mergeCell ref="I158:I161"/>
    <mergeCell ref="I162:I165"/>
    <mergeCell ref="I272:I275"/>
    <mergeCell ref="J2:N2"/>
    <mergeCell ref="A2:I2"/>
    <mergeCell ref="C3:D3"/>
    <mergeCell ref="E3:H3"/>
    <mergeCell ref="I3:I4"/>
    <mergeCell ref="I5:I8"/>
    <mergeCell ref="N3:N4"/>
    <mergeCell ref="A5:A8"/>
    <mergeCell ref="B5:B8"/>
    <mergeCell ref="C5:C8"/>
    <mergeCell ref="J3:M3"/>
    <mergeCell ref="C23:I23"/>
    <mergeCell ref="J23:N23"/>
    <mergeCell ref="A24:A27"/>
    <mergeCell ref="B24:B27"/>
    <mergeCell ref="C24:C27"/>
    <mergeCell ref="I24:I27"/>
    <mergeCell ref="C41:I41"/>
    <mergeCell ref="J41:N41"/>
    <mergeCell ref="A42:A45"/>
    <mergeCell ref="B42:B45"/>
    <mergeCell ref="J104:N104"/>
    <mergeCell ref="A105:A108"/>
    <mergeCell ref="B105:B108"/>
    <mergeCell ref="C105:C108"/>
    <mergeCell ref="I105:I108"/>
    <mergeCell ref="A83:A86"/>
    <mergeCell ref="B83:B86"/>
    <mergeCell ref="C83:C86"/>
    <mergeCell ref="I83:I86"/>
    <mergeCell ref="C87:C90"/>
    <mergeCell ref="I87:I90"/>
    <mergeCell ref="B88:B90"/>
    <mergeCell ref="A92:N92"/>
    <mergeCell ref="C98:C101"/>
    <mergeCell ref="I98:I101"/>
    <mergeCell ref="B99:B101"/>
    <mergeCell ref="A103:N103"/>
    <mergeCell ref="C104:I104"/>
    <mergeCell ref="C93:I93"/>
    <mergeCell ref="J93:N93"/>
    <mergeCell ref="A94:A97"/>
    <mergeCell ref="B94:B97"/>
    <mergeCell ref="C94:C97"/>
    <mergeCell ref="I94:I97"/>
    <mergeCell ref="C76:C79"/>
    <mergeCell ref="I76:I79"/>
    <mergeCell ref="C10:C13"/>
    <mergeCell ref="A10:A13"/>
    <mergeCell ref="A18:A21"/>
    <mergeCell ref="B18:B21"/>
    <mergeCell ref="C18:C21"/>
    <mergeCell ref="I18:I21"/>
    <mergeCell ref="A22:N22"/>
    <mergeCell ref="I10:I13"/>
    <mergeCell ref="B10:B13"/>
    <mergeCell ref="A16:N16"/>
    <mergeCell ref="C17:I17"/>
    <mergeCell ref="J17:N17"/>
    <mergeCell ref="A29:N29"/>
    <mergeCell ref="C30:I30"/>
    <mergeCell ref="J30:N30"/>
    <mergeCell ref="A31:A34"/>
    <mergeCell ref="B31:B34"/>
    <mergeCell ref="I31:I34"/>
    <mergeCell ref="C31:C34"/>
    <mergeCell ref="A35:A38"/>
    <mergeCell ref="C35:C38"/>
    <mergeCell ref="I35:I38"/>
    <mergeCell ref="C82:I82"/>
    <mergeCell ref="I57:I60"/>
    <mergeCell ref="A61:A64"/>
    <mergeCell ref="B61:B64"/>
    <mergeCell ref="C61:C64"/>
    <mergeCell ref="I61:I64"/>
    <mergeCell ref="I72:I75"/>
    <mergeCell ref="B36:B38"/>
    <mergeCell ref="J82:N82"/>
    <mergeCell ref="C56:I56"/>
    <mergeCell ref="J56:N56"/>
    <mergeCell ref="A57:A60"/>
    <mergeCell ref="B57:B60"/>
    <mergeCell ref="C57:C60"/>
    <mergeCell ref="A70:N70"/>
    <mergeCell ref="C71:I71"/>
    <mergeCell ref="J71:N71"/>
    <mergeCell ref="A72:A75"/>
    <mergeCell ref="B72:B75"/>
    <mergeCell ref="C72:C75"/>
    <mergeCell ref="C42:C45"/>
    <mergeCell ref="I42:I45"/>
    <mergeCell ref="A40:N40"/>
    <mergeCell ref="A76:A79"/>
    <mergeCell ref="B296:B299"/>
    <mergeCell ref="I296:I299"/>
    <mergeCell ref="I300:I303"/>
    <mergeCell ref="B238:N238"/>
    <mergeCell ref="B229:N229"/>
    <mergeCell ref="C184:C187"/>
    <mergeCell ref="I203:I206"/>
    <mergeCell ref="A87:A90"/>
    <mergeCell ref="J46:N46"/>
    <mergeCell ref="A47:A50"/>
    <mergeCell ref="B47:B50"/>
    <mergeCell ref="C47:C50"/>
    <mergeCell ref="I47:I50"/>
    <mergeCell ref="A51:A54"/>
    <mergeCell ref="C51:C54"/>
    <mergeCell ref="I51:I54"/>
    <mergeCell ref="B52:B54"/>
    <mergeCell ref="C46:I46"/>
    <mergeCell ref="A65:A68"/>
    <mergeCell ref="C65:C68"/>
    <mergeCell ref="I65:I68"/>
    <mergeCell ref="B66:B68"/>
    <mergeCell ref="B77:B79"/>
    <mergeCell ref="A81:N81"/>
    <mergeCell ref="B309:N309"/>
    <mergeCell ref="J259:N259"/>
    <mergeCell ref="A276:A279"/>
    <mergeCell ref="C276:C279"/>
    <mergeCell ref="C234:C237"/>
    <mergeCell ref="I130:I133"/>
    <mergeCell ref="I276:I279"/>
    <mergeCell ref="A98:A101"/>
    <mergeCell ref="A304:A307"/>
    <mergeCell ref="C304:C307"/>
    <mergeCell ref="I304:I307"/>
    <mergeCell ref="B305:B307"/>
    <mergeCell ref="I288:I291"/>
    <mergeCell ref="A280:A283"/>
    <mergeCell ref="C280:C283"/>
    <mergeCell ref="I280:I283"/>
    <mergeCell ref="A284:A287"/>
    <mergeCell ref="C284:C287"/>
    <mergeCell ref="I284:I287"/>
    <mergeCell ref="B300:B303"/>
    <mergeCell ref="C288:C291"/>
    <mergeCell ref="C292:C295"/>
    <mergeCell ref="A288:A291"/>
    <mergeCell ref="A292:A295"/>
    <mergeCell ref="J129:N129"/>
    <mergeCell ref="I234:I237"/>
    <mergeCell ref="A225:A228"/>
    <mergeCell ref="B225:B228"/>
    <mergeCell ref="C225:C228"/>
    <mergeCell ref="B193:B196"/>
    <mergeCell ref="B166:B169"/>
    <mergeCell ref="B170:B173"/>
    <mergeCell ref="B174:B177"/>
    <mergeCell ref="I166:I169"/>
    <mergeCell ref="I170:I173"/>
    <mergeCell ref="B188:N188"/>
    <mergeCell ref="B189:B192"/>
    <mergeCell ref="A182:N182"/>
    <mergeCell ref="A178:A181"/>
    <mergeCell ref="C178:C181"/>
    <mergeCell ref="I178:I181"/>
    <mergeCell ref="B179:B181"/>
    <mergeCell ref="C130:C133"/>
    <mergeCell ref="A197:A200"/>
    <mergeCell ref="B197:B200"/>
    <mergeCell ref="I189:I192"/>
    <mergeCell ref="I197:I200"/>
    <mergeCell ref="I174:I177"/>
  </mergeCells>
  <pageMargins left="0.19685039370078741" right="0.19685039370078741" top="0.19685039370078741" bottom="0.19685039370078741" header="0.15748031496062992" footer="0.15748031496062992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 (ОТЧЕТНЫЙ ПЕРИОД) </vt:lpstr>
      <vt:lpstr>Лист1</vt:lpstr>
      <vt:lpstr>'Приложение 1 (ОТЧЕТНЫЙ ПЕРИОД)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vlasova_va</cp:lastModifiedBy>
  <cp:revision>3</cp:revision>
  <cp:lastPrinted>2023-09-26T06:51:39Z</cp:lastPrinted>
  <dcterms:created xsi:type="dcterms:W3CDTF">2018-11-23T05:25:27Z</dcterms:created>
  <dcterms:modified xsi:type="dcterms:W3CDTF">2023-12-14T05:49:28Z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