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1"/>
  </bookViews>
  <sheets>
    <sheet name="Лист1" sheetId="1" r:id="rId1"/>
    <sheet name="доходы" sheetId="2" r:id="rId2"/>
    <sheet name="Лист3" sheetId="3" r:id="rId3"/>
  </sheets>
  <calcPr calcId="124519"/>
</workbook>
</file>

<file path=xl/calcChain.xml><?xml version="1.0" encoding="utf-8"?>
<calcChain xmlns="http://schemas.openxmlformats.org/spreadsheetml/2006/main">
  <c r="N6" i="2"/>
  <c r="N7"/>
  <c r="N8"/>
  <c r="N9"/>
  <c r="N10"/>
  <c r="N11"/>
  <c r="N12"/>
  <c r="N13"/>
  <c r="N14"/>
  <c r="N15"/>
  <c r="N16"/>
  <c r="N17"/>
  <c r="N18"/>
  <c r="N19"/>
  <c r="N20"/>
  <c r="N21"/>
  <c r="N22"/>
  <c r="N23"/>
  <c r="N24"/>
  <c r="N25"/>
  <c r="N26"/>
  <c r="N27"/>
  <c r="N28"/>
  <c r="N29"/>
  <c r="N30"/>
  <c r="N31"/>
  <c r="N32"/>
  <c r="N33"/>
  <c r="N34"/>
  <c r="N35"/>
  <c r="N38"/>
  <c r="N39"/>
  <c r="N40"/>
  <c r="N41"/>
  <c r="N42"/>
  <c r="N43"/>
  <c r="N44"/>
  <c r="N45"/>
  <c r="N46"/>
  <c r="N47"/>
  <c r="N48"/>
  <c r="N49"/>
  <c r="N50"/>
  <c r="N51"/>
  <c r="N52"/>
  <c r="N53"/>
  <c r="N54"/>
  <c r="N55"/>
  <c r="N56"/>
  <c r="N57"/>
  <c r="N58"/>
  <c r="N59"/>
  <c r="N60"/>
  <c r="N61"/>
  <c r="N62"/>
  <c r="N63"/>
  <c r="N64"/>
  <c r="N65"/>
  <c r="N66"/>
  <c r="N67"/>
  <c r="N68"/>
  <c r="N69"/>
  <c r="N70"/>
  <c r="N71"/>
  <c r="N72"/>
  <c r="N73"/>
  <c r="N74"/>
  <c r="N75"/>
  <c r="N76"/>
  <c r="N77"/>
  <c r="N78"/>
  <c r="N79"/>
  <c r="N80"/>
  <c r="N81"/>
  <c r="N82"/>
  <c r="N83"/>
  <c r="N84"/>
  <c r="N85"/>
  <c r="N86"/>
  <c r="N87"/>
  <c r="N88"/>
  <c r="N89"/>
  <c r="N91"/>
  <c r="J43"/>
  <c r="J51"/>
  <c r="D13"/>
  <c r="E13"/>
  <c r="F13"/>
  <c r="G13"/>
  <c r="H13"/>
  <c r="I13"/>
  <c r="J13"/>
  <c r="K13"/>
  <c r="L13"/>
  <c r="K43"/>
  <c r="L43"/>
  <c r="J90"/>
  <c r="K90"/>
  <c r="L90"/>
  <c r="M90"/>
  <c r="J66"/>
  <c r="J65" s="1"/>
  <c r="K66"/>
  <c r="K65" s="1"/>
  <c r="L66"/>
  <c r="L65" s="1"/>
  <c r="M66"/>
  <c r="M65"/>
  <c r="K51"/>
  <c r="L51"/>
  <c r="M51"/>
  <c r="M43" s="1"/>
  <c r="K38"/>
  <c r="L38"/>
  <c r="M38"/>
  <c r="K32"/>
  <c r="L32"/>
  <c r="M32"/>
  <c r="K30"/>
  <c r="L30"/>
  <c r="M30"/>
  <c r="K28"/>
  <c r="L28"/>
  <c r="M28"/>
  <c r="K24"/>
  <c r="L24"/>
  <c r="M24"/>
  <c r="K21"/>
  <c r="L21"/>
  <c r="M21"/>
  <c r="K18"/>
  <c r="L18"/>
  <c r="M18"/>
  <c r="M13"/>
  <c r="K11"/>
  <c r="L11"/>
  <c r="M11"/>
  <c r="K7"/>
  <c r="L7"/>
  <c r="M7"/>
  <c r="K6"/>
  <c r="M6"/>
  <c r="I65"/>
  <c r="D66"/>
  <c r="E66"/>
  <c r="F66"/>
  <c r="G66"/>
  <c r="H66"/>
  <c r="C66"/>
  <c r="I66"/>
  <c r="H38"/>
  <c r="I38"/>
  <c r="J38"/>
  <c r="C51"/>
  <c r="D51"/>
  <c r="E51"/>
  <c r="F51"/>
  <c r="F43" s="1"/>
  <c r="H51"/>
  <c r="I51"/>
  <c r="G51"/>
  <c r="G43" s="1"/>
  <c r="H43"/>
  <c r="I43"/>
  <c r="F38"/>
  <c r="G38"/>
  <c r="G39"/>
  <c r="J37" l="1"/>
  <c r="J36" s="1"/>
  <c r="M37"/>
  <c r="M36" s="1"/>
  <c r="L6"/>
  <c r="M92"/>
  <c r="L37"/>
  <c r="K37"/>
  <c r="I37"/>
  <c r="D90"/>
  <c r="D65"/>
  <c r="D43"/>
  <c r="F65"/>
  <c r="F37" s="1"/>
  <c r="E43"/>
  <c r="E38"/>
  <c r="D38"/>
  <c r="C65"/>
  <c r="C90"/>
  <c r="N90" s="1"/>
  <c r="C43"/>
  <c r="C39"/>
  <c r="C38" s="1"/>
  <c r="E90"/>
  <c r="F90"/>
  <c r="G90"/>
  <c r="H90"/>
  <c r="I90"/>
  <c r="D18"/>
  <c r="E18"/>
  <c r="F18"/>
  <c r="G18"/>
  <c r="H18"/>
  <c r="I18"/>
  <c r="J18"/>
  <c r="D21"/>
  <c r="E21"/>
  <c r="F21"/>
  <c r="G21"/>
  <c r="H21"/>
  <c r="I21"/>
  <c r="J21"/>
  <c r="D24"/>
  <c r="E24"/>
  <c r="F24"/>
  <c r="G24"/>
  <c r="H24"/>
  <c r="I24"/>
  <c r="J24"/>
  <c r="D28"/>
  <c r="E28"/>
  <c r="F28"/>
  <c r="G28"/>
  <c r="H28"/>
  <c r="I28"/>
  <c r="J28"/>
  <c r="D30"/>
  <c r="E30"/>
  <c r="F30"/>
  <c r="H30"/>
  <c r="I30"/>
  <c r="J30"/>
  <c r="D32"/>
  <c r="E32"/>
  <c r="F32"/>
  <c r="H32"/>
  <c r="I32"/>
  <c r="J32"/>
  <c r="D39"/>
  <c r="E39"/>
  <c r="F39"/>
  <c r="C32"/>
  <c r="C30"/>
  <c r="C28"/>
  <c r="C24"/>
  <c r="C21"/>
  <c r="C18"/>
  <c r="C13"/>
  <c r="C6" s="1"/>
  <c r="C11"/>
  <c r="C7"/>
  <c r="L36" l="1"/>
  <c r="L92"/>
  <c r="K36"/>
  <c r="K92"/>
  <c r="I36"/>
  <c r="C37"/>
  <c r="D37"/>
  <c r="C92" l="1"/>
  <c r="N92" s="1"/>
  <c r="N37"/>
  <c r="D36"/>
  <c r="F36"/>
  <c r="C36"/>
  <c r="N36" s="1"/>
  <c r="H6"/>
  <c r="D11"/>
  <c r="E11"/>
  <c r="F11"/>
  <c r="G11"/>
  <c r="H11"/>
  <c r="I11"/>
  <c r="D7"/>
  <c r="E7"/>
  <c r="F7"/>
  <c r="G7"/>
  <c r="H7"/>
  <c r="I7"/>
  <c r="J7"/>
  <c r="J6" s="1"/>
  <c r="J92" s="1"/>
  <c r="J11"/>
  <c r="D6"/>
  <c r="D92" s="1"/>
  <c r="G6" l="1"/>
  <c r="I6"/>
  <c r="I92" s="1"/>
  <c r="E6"/>
  <c r="F6"/>
  <c r="F92" s="1"/>
  <c r="G23" i="1" l="1"/>
  <c r="G24" s="1"/>
  <c r="G17"/>
  <c r="G36" i="2"/>
  <c r="G65"/>
  <c r="G37" s="1"/>
  <c r="G92" s="1"/>
  <c r="H65" l="1"/>
  <c r="H37" s="1"/>
  <c r="E65"/>
  <c r="E37" s="1"/>
  <c r="E36" s="1"/>
  <c r="H36" l="1"/>
  <c r="H92"/>
  <c r="E92"/>
</calcChain>
</file>

<file path=xl/sharedStrings.xml><?xml version="1.0" encoding="utf-8"?>
<sst xmlns="http://schemas.openxmlformats.org/spreadsheetml/2006/main" count="190" uniqueCount="176">
  <si>
    <t>Наименование</t>
  </si>
  <si>
    <t>План первоначальный</t>
  </si>
  <si>
    <t>Лимиты бюджетных обязательств</t>
  </si>
  <si>
    <t>Финансирование</t>
  </si>
  <si>
    <t>Сумма (руб.)</t>
  </si>
  <si>
    <t>Увеличение налоговых и неналоговых доходов</t>
  </si>
  <si>
    <t>Изменения по группе доходов "Безвозмездные поступления":</t>
  </si>
  <si>
    <t>Увеличение за счет безвозмездных поступлений:</t>
  </si>
  <si>
    <t xml:space="preserve">Субвенции на осуществление отдельных государственных полномочий по организации и обеспечению оздоровления и отдыха детей Приморского края (за исключением организации отдыха детей в каникулярное время) </t>
  </si>
  <si>
    <t>Субсидии бюджетам МО ПК на переселение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t>
  </si>
  <si>
    <t>Субсидии бюджетам МО ПК в целях софинансирования муниципальных программ (подпрограмм муниципальных программ) в области использования и охраны водных объектов</t>
  </si>
  <si>
    <t>Субсидии бюджетам МО ПК на развитие спортивной инфраструктуры, находящейся в муниципальной собственности, на 2020 год</t>
  </si>
  <si>
    <t>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 на  2020 год</t>
  </si>
  <si>
    <t>Субсидии бюджетам МО ПК на организацию физкультурно-спортивной работы по месту жительства</t>
  </si>
  <si>
    <t>Субсидии бюджетам МО ПК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t>
  </si>
  <si>
    <t xml:space="preserve">Иные межбюджетные трансферты бюджетам МО ПК на оказание содействия в подготовке проведения общероссийского голосования, а также в информировании граждан РФ о такой подготовке в 2020 году  </t>
  </si>
  <si>
    <t>Дотации на поддержку мер по обеспечению сбалансированности бюджетов МО ПК на 2020 год</t>
  </si>
  <si>
    <t>Всего увеличение за счет  безвозмездных поступлений:</t>
  </si>
  <si>
    <t>Уменьшение за счет  безвозмездных поступлений:</t>
  </si>
  <si>
    <t xml:space="preserve">Субвенции на организацию проведения мероприятий по предупреждению и ликвидации болезней животных, их лечению, защите населения от болезней, общих для человека и животных </t>
  </si>
  <si>
    <t xml:space="preserve">Субсидии бюджетам МО ПК на социальные выплаты молодым семьям для приобретения (строительства) стандартного жилья </t>
  </si>
  <si>
    <t>Субсидии бюджетам МО ПК на поддержку муниципальных программ формирования современной городской среды</t>
  </si>
  <si>
    <t>Всего уменьшение за счет  безвозмездных поступлений:</t>
  </si>
  <si>
    <t>Всего доходов:</t>
  </si>
  <si>
    <t>КБК</t>
  </si>
  <si>
    <t>Код бюджетной классификации Российской Федерации</t>
  </si>
  <si>
    <t xml:space="preserve">Наименование </t>
  </si>
  <si>
    <t>Сумма</t>
  </si>
  <si>
    <t xml:space="preserve">1 00 00000 00 0000 000 </t>
  </si>
  <si>
    <t>НАЛОГОВЫЕ И НЕНАЛОГОВЫЕ ДОХОДЫ</t>
  </si>
  <si>
    <t>1 01 00000 00 0000 000</t>
  </si>
  <si>
    <t>НАЛОГИ НА ПРИБЫЛЬ, ДОХОДЫ</t>
  </si>
  <si>
    <t>1 01 02000 01 0000 110</t>
  </si>
  <si>
    <t xml:space="preserve">Налог на доходы физических лиц </t>
  </si>
  <si>
    <t>в том числе:</t>
  </si>
  <si>
    <t>по дополнительному нормативу отчислений от налога на доходы физических лиц, заменяющему часть дотаций на выравнивание бюджетной обеспеченности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</si>
  <si>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</si>
  <si>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</si>
  <si>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</si>
  <si>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</si>
  <si>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</si>
  <si>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</si>
  <si>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1 05 02000 02 0000 110</t>
  </si>
  <si>
    <t xml:space="preserve">Единый налог на вмененный доход для отдельных видов деятельности </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</si>
  <si>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</si>
  <si>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</si>
  <si>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</si>
  <si>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</si>
  <si>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1 06 00000 00 0000 000</t>
  </si>
  <si>
    <t>НАЛОГИ НА ИМУЩЕСТВО</t>
  </si>
  <si>
    <t>1 06 01000 00 0000 110</t>
  </si>
  <si>
    <t>Налог на имущество физических лиц</t>
  </si>
  <si>
    <t>1 06 06000 00 0000 110</t>
  </si>
  <si>
    <t>Земельный налог</t>
  </si>
  <si>
    <t>1 08 00000 00 0000 000</t>
  </si>
  <si>
    <t>ГОСУДАРСТВЕННАЯ ПОШЛИНА</t>
  </si>
  <si>
    <t>1 08 03000 01 0000 110</t>
  </si>
  <si>
    <t xml:space="preserve">Государственная пошлина по делам, рассматриваемым в судах общей юрисдикции, мировыми судьями </t>
  </si>
  <si>
    <t>1 08 07000 01 0000 110</t>
  </si>
  <si>
    <t xml:space="preserve">Государственная пошлина за государственную регистрацию, а также за совершение прочих юридически значимых действий </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</si>
  <si>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</si>
  <si>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</si>
  <si>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</si>
  <si>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</si>
  <si>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1 11 07000 00 0000 120</t>
  </si>
  <si>
    <t>Платежи от государственных и муниципальных унитарных предприятий</t>
  </si>
  <si>
    <t>1 11 09000 00 0000 120</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</si>
  <si>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</si>
  <si>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1 12 00000 00 0000 000</t>
  </si>
  <si>
    <t xml:space="preserve">ПЛАТЕЖИ ПРИ ПОЛЬЗОВАНИИ ПРИРОДНЫМИ РЕСУРСАМИ </t>
  </si>
  <si>
    <t>1 12 01000 01 0000 120</t>
  </si>
  <si>
    <t>Плата за негативное воздействие на окружающую среду</t>
  </si>
  <si>
    <t xml:space="preserve">1 13 00000 00 0000 000 </t>
  </si>
  <si>
    <t>ДОХОДЫ ОТ ОКАЗАНИЯ ПЛАТНЫХ УСЛУГ (РАБОТ) И КОМПЕНСАЦИИ ЗАТРАТ ГОСУДАРСТВА</t>
  </si>
  <si>
    <t>1 13 02000 00 0000 130</t>
  </si>
  <si>
    <t>Доходы от компенсации затрат государства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</si>
  <si>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</si>
  <si>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</si>
  <si>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</si>
  <si>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</si>
  <si>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1 14 06000 00 0000 430</t>
  </si>
  <si>
    <t xml:space="preserve">Доходы от продажи земельных участков, находящихся в государственной и муниципальной собственности </t>
  </si>
  <si>
    <t>1 16 00000 00 0000 000</t>
  </si>
  <si>
    <t>ШТРАФЫ, САНКЦИИ, ВОЗМЕЩЕНИЕ УЩЕРБА</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</si>
  <si>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</si>
  <si>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</si>
  <si>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</si>
  <si>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</si>
  <si>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</si>
  <si>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</si>
  <si>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2 02 15001 04 0000 150</t>
  </si>
  <si>
    <t xml:space="preserve">Дотации бюджетам городских округов на выравнивание бюджетной обеспеченности </t>
  </si>
  <si>
    <t>Дотации бюджетам городских округов на выравнивание бюджетной обеспеченности муниципальных районов (городских округов) из краевого фонда финансовой поддержки</t>
  </si>
  <si>
    <t>2 02 20000 00 0000 150</t>
  </si>
  <si>
    <t>Субсидии бюджетам бюджетной системы Российской Федерации (межбюджетные субсидии)</t>
  </si>
  <si>
    <t>2 02 20302 04 0000 150</t>
  </si>
  <si>
    <t>Субсидии бюджетам городских округов на реализацию мероприятий по обеспечению жильем молодых семей</t>
  </si>
  <si>
    <t>2 02 25555 04 0000 150</t>
  </si>
  <si>
    <t>Субсидии бюджетам городских округов на реализацию программ формирования современной городской среды</t>
  </si>
  <si>
    <t>Субсидии бюджетам городских округов на поддержку обустройства мест массового отдыха населения (городских парков)</t>
  </si>
  <si>
    <t>2 02 20299 04 0000 150</t>
  </si>
  <si>
    <t>2 02 29999 04 0000 150</t>
  </si>
  <si>
    <t xml:space="preserve">Прочие субсидии бюджетам городских округов </t>
  </si>
  <si>
    <t>Прочие субсидии бюджетам городских округов на осуществление дорожной деятельности в отношении автомобильных дорог общего пользования местного значения</t>
  </si>
  <si>
    <t>Прочие субсидии бюджетам городских округов  на благоустройство   территорий муниципальных образований</t>
  </si>
  <si>
    <t>Прочие субсидии бюджетам городских округов  на комплектование книжных фондов и обеспечение информационно-техническим оборудованием библиотек</t>
  </si>
  <si>
    <t>Прочие субсидии бюджетам городских округов  на развитие спортивной инфраструктуры, находящейся в муниципальной собственности</t>
  </si>
  <si>
    <t xml:space="preserve">Прочие субсидии бюджетам городских округов  на мероприятия по созданию и развитию системы газоснабжения муниципальных образований </t>
  </si>
  <si>
    <t>2 02 30000 00 0000 150</t>
  </si>
  <si>
    <t>Субвенции бюджетам бюджетной системы Российской Федерации</t>
  </si>
  <si>
    <t xml:space="preserve">  2 02 30024 04 0000 150</t>
  </si>
  <si>
    <t xml:space="preserve">Субвенции бюджетам городских округов на выполнение передаваемых полномочий субъектов Российской Федерации </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</si>
  <si>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дополнительного образования детей в муниципальных  общеобразовательных организациях</t>
  </si>
  <si>
    <t>Субвенции бюджетам городских округов на обеспечение бесплатным питанием детей, обучающихся в муниципальных общеобразовательных организациях</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</si>
  <si>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</si>
  <si>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городских округов на организацию и обеспечение оздоровления и отдыха детей (за исключением организации отдыха детей в каникулярное время)</t>
  </si>
  <si>
    <t>Субвенции бюджетам городских округов на осуществление отдельных государственных полномочий по государственному управлению охраной труда</t>
  </si>
  <si>
    <t>Субвенции бюджетам городских округов на осуществление государственных полномочий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</si>
  <si>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 xml:space="preserve">Субвенции бюджетам городских округов на реализацию отдельных государственных полномочий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 
</t>
  </si>
  <si>
    <t xml:space="preserve">Субвенции бюджетам городских округов на осуществление отдельных государственных полномочий органов опеки и попечительства в отношении   несовершеннолетних  </t>
  </si>
  <si>
    <t xml:space="preserve">Субвенции бюджетам городских округов на осуществление отдельных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 </t>
  </si>
  <si>
    <t xml:space="preserve">Субвенции бюджетам городских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t>
  </si>
  <si>
    <t xml:space="preserve">  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</si>
  <si>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</si>
  <si>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</si>
  <si>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</si>
  <si>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2 02 35930 04 0000 150</t>
  </si>
  <si>
    <t>Субвенции бюджетам городских округов на государственную регистрацию актов гражданского состояния</t>
  </si>
  <si>
    <t>Иные межбюджетные трансферты</t>
  </si>
  <si>
    <t>ВСЕГО ДОХОДОВ</t>
  </si>
  <si>
    <t>Прочие субсидии бюджетам городских округов  на организацию физкультурно- спортивной работы по месту жительства</t>
  </si>
  <si>
    <t>2 02 35082 04 0010 150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</si>
  <si>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</si>
  <si>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2 02 35260 04 0000 150</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</si>
  <si>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</si>
  <si>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 xml:space="preserve"> 2 02 35304 04 0000 150</t>
  </si>
  <si>
    <t>Субвенции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</si>
  <si>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2 02 40000 00 0000 150</t>
  </si>
  <si>
    <t>2 02 45303 04 0000 150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</si>
  <si>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</si>
  <si>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1 05 01000 00 0000 110</t>
  </si>
  <si>
    <t>Налог, взимаемый в связи с применением упрощенной системы налогообложения</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</si>
  <si>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</si>
  <si>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</si>
  <si>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202 25497 04 0000 150</t>
  </si>
  <si>
    <t>2 02 25519 04 0000150</t>
  </si>
  <si>
    <t>Субсидия бюджетам городских округов на поддержку отрасли культуры</t>
  </si>
  <si>
    <t>2 02 25560 04 0000 150</t>
  </si>
  <si>
    <t>Прочие субсидии бюджетам городских округов в целях софинансирования муниципальных программ (подпрограмм) в области использования и охраны водных объектов</t>
  </si>
  <si>
    <t xml:space="preserve">Прочие субсидии бюджетам муниципальных образований  на проведение работ по сохранению объектов культурного наследия </t>
  </si>
  <si>
    <t>Прочие субсидии бюджетам городских округовна строительство и реконструкцию (модернизацию) объектов питьевого водоснабжения</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</si>
  <si>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за счет средств краевого бюджета</t>
  </si>
  <si>
    <t xml:space="preserve">Субвенции бюджетам городских округов на реализацию государственных полномочий Приморского края по организации мероприятий при осуществлении деятельности по обращению с животными без владельцев </t>
  </si>
  <si>
    <t>202 35469 04 0000 150</t>
  </si>
  <si>
    <t>Субвенции бюджетам городских округов на проведение Всероссийской переписи населения 2020 года</t>
  </si>
  <si>
    <t>2 02 36900 04 0000 150</t>
  </si>
  <si>
    <t xml:space="preserve">Единая субвенция бюджетам городских округов из бюджета субъекта Российской Федерации  </t>
  </si>
  <si>
    <r>
      <t xml:space="preserve">Решение Думы го Спасск-Дальний </t>
    </r>
    <r>
      <rPr>
        <b/>
        <sz val="10"/>
        <rFont val="Times New Roman"/>
        <family val="1"/>
        <charset val="204"/>
      </rPr>
      <t xml:space="preserve">№14-НПА </t>
    </r>
    <r>
      <rPr>
        <sz val="10"/>
        <rFont val="Times New Roman"/>
        <family val="1"/>
        <charset val="204"/>
      </rPr>
      <t xml:space="preserve"> </t>
    </r>
    <r>
      <rPr>
        <b/>
        <sz val="10"/>
        <rFont val="Times New Roman"/>
        <family val="1"/>
        <charset val="204"/>
      </rPr>
      <t>от</t>
    </r>
    <r>
      <rPr>
        <sz val="10"/>
        <rFont val="Times New Roman"/>
        <family val="1"/>
        <charset val="204"/>
      </rPr>
      <t xml:space="preserve"> </t>
    </r>
    <r>
      <rPr>
        <b/>
        <sz val="10"/>
        <rFont val="Times New Roman"/>
        <family val="1"/>
        <charset val="204"/>
      </rPr>
      <t>25.02.2021</t>
    </r>
  </si>
  <si>
    <r>
      <t xml:space="preserve">Решение Думы го Спасск-Дальний </t>
    </r>
    <r>
      <rPr>
        <b/>
        <sz val="10"/>
        <rFont val="Times New Roman"/>
        <family val="1"/>
        <charset val="204"/>
      </rPr>
      <t>№ 63-НПА от 25.12.2020 г.  (первоначальное)</t>
    </r>
  </si>
  <si>
    <r>
      <t xml:space="preserve">Решение Думы го Спасск-Дальний </t>
    </r>
    <r>
      <rPr>
        <b/>
        <sz val="10"/>
        <rFont val="Times New Roman"/>
        <family val="1"/>
        <charset val="204"/>
      </rPr>
      <t>№16-НПА</t>
    </r>
    <r>
      <rPr>
        <sz val="10"/>
        <rFont val="Times New Roman"/>
        <family val="1"/>
        <charset val="204"/>
      </rPr>
      <t xml:space="preserve">  </t>
    </r>
    <r>
      <rPr>
        <b/>
        <sz val="10"/>
        <rFont val="Times New Roman"/>
        <family val="1"/>
        <charset val="204"/>
      </rPr>
      <t xml:space="preserve">от31.03.2021 </t>
    </r>
  </si>
  <si>
    <r>
      <t xml:space="preserve">Решение Думы го Спасск-Дальний </t>
    </r>
    <r>
      <rPr>
        <b/>
        <sz val="10"/>
        <rFont val="Times New Roman"/>
        <family val="1"/>
        <charset val="204"/>
      </rPr>
      <t>№24-НПА  от 29.04.2021 г</t>
    </r>
    <r>
      <rPr>
        <sz val="10"/>
        <rFont val="Times New Roman"/>
        <family val="1"/>
        <charset val="204"/>
      </rPr>
      <t>.</t>
    </r>
    <r>
      <rPr>
        <b/>
        <sz val="10"/>
        <rFont val="Times New Roman"/>
        <family val="1"/>
        <charset val="204"/>
      </rPr>
      <t xml:space="preserve"> </t>
    </r>
  </si>
  <si>
    <r>
      <t xml:space="preserve">Решение Думы го Спасск-Дальний  </t>
    </r>
    <r>
      <rPr>
        <b/>
        <sz val="10"/>
        <rFont val="Times New Roman"/>
        <family val="1"/>
        <charset val="204"/>
      </rPr>
      <t xml:space="preserve">№34-НПА от 28.06.2021 г. </t>
    </r>
  </si>
  <si>
    <r>
      <t xml:space="preserve">Решение Думы го Спасск-Дальний   </t>
    </r>
    <r>
      <rPr>
        <b/>
        <sz val="10"/>
        <rFont val="Times New Roman"/>
        <family val="1"/>
        <charset val="204"/>
      </rPr>
      <t>№ 38-НПА от 29.07.2021 г.</t>
    </r>
  </si>
  <si>
    <t>Прочие субсидии бюджетам городских округов  на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t>
  </si>
  <si>
    <t>Единая субвенция местным бюджетам из краевого бюджета</t>
  </si>
  <si>
    <t>Уточнение бюджета городского округа Спасск-Дальний в части доходов в 2021 г.</t>
  </si>
  <si>
    <t>2 02 15002 04 0000 150</t>
  </si>
  <si>
    <t>Дотации бюджетам городских округов на поддержку мер по обеспечению сбалансированности бюджетов</t>
  </si>
  <si>
    <t xml:space="preserve">Прочие субсидии бюджетам городских округов  на реализацию проектов  инициативного бюджетирования по направлению "Твой проект" </t>
  </si>
  <si>
    <r>
      <t xml:space="preserve">Решение Думы го Спасск-Дальний  </t>
    </r>
    <r>
      <rPr>
        <b/>
        <sz val="10"/>
        <rFont val="Times New Roman"/>
        <family val="1"/>
        <charset val="204"/>
      </rPr>
      <t xml:space="preserve">№ 53-НПА от 30.08.2021 </t>
    </r>
  </si>
  <si>
    <t>Субвенции бюджетам городских округов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</si>
  <si>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Итого за 2021 год по Решениям с уточнениями</t>
  </si>
  <si>
    <r>
      <t xml:space="preserve">Решение Думы го Спасск-Дальний  </t>
    </r>
    <r>
      <rPr>
        <b/>
        <sz val="10"/>
        <rFont val="Times New Roman"/>
        <family val="1"/>
        <charset val="204"/>
      </rPr>
      <t xml:space="preserve">№ 1-НПА от 27.10.2021 </t>
    </r>
  </si>
  <si>
    <r>
      <t xml:space="preserve">Решение Думы го Спасск-Дальний  </t>
    </r>
    <r>
      <rPr>
        <b/>
        <sz val="10"/>
        <rFont val="Times New Roman"/>
        <family val="1"/>
        <charset val="204"/>
      </rPr>
      <t xml:space="preserve">№ 12-НПА от 24.11.2021 </t>
    </r>
  </si>
  <si>
    <r>
      <t xml:space="preserve">Решение Думы го Спасск-Дальний  </t>
    </r>
    <r>
      <rPr>
        <b/>
        <sz val="10"/>
        <rFont val="Times New Roman"/>
        <family val="1"/>
        <charset val="204"/>
      </rPr>
      <t xml:space="preserve">№ 21-НПА от 14.12.2021 </t>
    </r>
  </si>
  <si>
    <r>
      <t xml:space="preserve">Решение Думы го Спасск-Дальний  </t>
    </r>
    <r>
      <rPr>
        <b/>
        <sz val="10"/>
        <rFont val="Times New Roman"/>
        <family val="1"/>
        <charset val="204"/>
      </rPr>
      <t xml:space="preserve">№ 37-НПА от 28.12.2021 </t>
    </r>
  </si>
</sst>
</file>

<file path=xl/styles.xml><?xml version="1.0" encoding="utf-8"?>
<styleSheet xmlns="http://schemas.openxmlformats.org/spreadsheetml/2006/main">
  <numFmts count="1">
    <numFmt numFmtId="164" formatCode="#,##0.00000"/>
  </numFmts>
  <fonts count="14">
    <font>
      <sz val="11"/>
      <color theme="1"/>
      <name val="Calibri"/>
      <family val="2"/>
      <charset val="204"/>
      <scheme val="minor"/>
    </font>
    <font>
      <sz val="12"/>
      <name val="Times New Roman"/>
      <family val="1"/>
      <charset val="204"/>
    </font>
    <font>
      <sz val="10"/>
      <color indexed="8"/>
      <name val="Times New Roman"/>
      <family val="1"/>
      <charset val="204"/>
    </font>
    <font>
      <sz val="10"/>
      <name val="Times New Roman"/>
      <family val="1"/>
      <charset val="204"/>
    </font>
    <font>
      <sz val="10"/>
      <color theme="1"/>
      <name val="Calibri"/>
      <family val="2"/>
      <charset val="204"/>
      <scheme val="minor"/>
    </font>
    <font>
      <b/>
      <sz val="10"/>
      <name val="Times New Roman"/>
      <family val="1"/>
      <charset val="204"/>
    </font>
    <font>
      <sz val="10"/>
      <name val="Times New Roman"/>
      <family val="1"/>
    </font>
    <font>
      <sz val="10"/>
      <name val="Times New Roman Cyr"/>
      <family val="1"/>
      <charset val="204"/>
    </font>
    <font>
      <sz val="10"/>
      <color rgb="FF000000"/>
      <name val="Times New Roman"/>
      <family val="1"/>
      <charset val="204"/>
    </font>
    <font>
      <b/>
      <sz val="11"/>
      <color theme="1"/>
      <name val="Calibri"/>
      <family val="2"/>
      <charset val="204"/>
      <scheme val="minor"/>
    </font>
    <font>
      <sz val="11"/>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s>
  <fills count="8">
    <fill>
      <patternFill patternType="none"/>
    </fill>
    <fill>
      <patternFill patternType="gray125"/>
    </fill>
    <fill>
      <patternFill patternType="solid">
        <fgColor indexed="31"/>
        <bgColor indexed="64"/>
      </patternFill>
    </fill>
    <fill>
      <patternFill patternType="solid">
        <fgColor theme="4" tint="0.79998168889431442"/>
        <bgColor indexed="64"/>
      </patternFill>
    </fill>
    <fill>
      <patternFill patternType="solid">
        <fgColor rgb="FFCCFFCC"/>
        <bgColor indexed="64"/>
      </patternFill>
    </fill>
    <fill>
      <patternFill patternType="solid">
        <fgColor theme="0"/>
        <bgColor indexed="64"/>
      </patternFill>
    </fill>
    <fill>
      <patternFill patternType="solid">
        <fgColor theme="7" tint="0.79998168889431442"/>
        <bgColor indexed="64"/>
      </patternFill>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s>
  <cellStyleXfs count="1">
    <xf numFmtId="0" fontId="0" fillId="0" borderId="0"/>
  </cellStyleXfs>
  <cellXfs count="132">
    <xf numFmtId="0" fontId="0" fillId="0" borderId="0" xfId="0"/>
    <xf numFmtId="0" fontId="0" fillId="2" borderId="1" xfId="0" applyFill="1" applyBorder="1"/>
    <xf numFmtId="0" fontId="0" fillId="3" borderId="1" xfId="0" applyFill="1" applyBorder="1"/>
    <xf numFmtId="0" fontId="0" fillId="4" borderId="1" xfId="0" applyFill="1" applyBorder="1"/>
    <xf numFmtId="0" fontId="0" fillId="5" borderId="1" xfId="0" applyFill="1" applyBorder="1"/>
    <xf numFmtId="0" fontId="1" fillId="5" borderId="1" xfId="0" applyFont="1" applyFill="1" applyBorder="1"/>
    <xf numFmtId="0" fontId="0" fillId="6" borderId="1" xfId="0" applyFill="1" applyBorder="1"/>
    <xf numFmtId="49" fontId="2" fillId="2" borderId="1" xfId="0" applyNumberFormat="1" applyFont="1" applyFill="1" applyBorder="1" applyAlignment="1">
      <alignment horizontal="center" vertical="center" wrapText="1" shrinkToFit="1"/>
    </xf>
    <xf numFmtId="49" fontId="2" fillId="3" borderId="1" xfId="0" applyNumberFormat="1" applyFont="1" applyFill="1" applyBorder="1" applyAlignment="1">
      <alignment horizontal="center" vertical="center" wrapText="1" shrinkToFit="1"/>
    </xf>
    <xf numFmtId="164" fontId="2" fillId="3" borderId="1" xfId="0" applyNumberFormat="1" applyFont="1" applyFill="1" applyBorder="1" applyAlignment="1">
      <alignment horizontal="center" vertical="center" wrapText="1" shrinkToFit="1"/>
    </xf>
    <xf numFmtId="49" fontId="2" fillId="4" borderId="1" xfId="0" applyNumberFormat="1" applyFont="1" applyFill="1" applyBorder="1" applyAlignment="1">
      <alignment horizontal="center" vertical="center" wrapText="1" shrinkToFit="1"/>
    </xf>
    <xf numFmtId="49" fontId="2" fillId="4" borderId="1" xfId="0" applyNumberFormat="1" applyFont="1" applyFill="1" applyBorder="1" applyAlignment="1">
      <alignment horizontal="left" vertical="center" wrapText="1" shrinkToFit="1"/>
    </xf>
    <xf numFmtId="0" fontId="3" fillId="0" borderId="1" xfId="0" applyFont="1" applyBorder="1" applyAlignment="1">
      <alignment horizontal="left" vertical="center" wrapText="1"/>
    </xf>
    <xf numFmtId="0" fontId="3" fillId="0" borderId="1" xfId="0" applyFont="1" applyBorder="1"/>
    <xf numFmtId="4" fontId="3" fillId="0" borderId="1" xfId="0" applyNumberFormat="1" applyFont="1" applyBorder="1" applyAlignment="1">
      <alignment horizontal="center" vertical="center"/>
    </xf>
    <xf numFmtId="0" fontId="3" fillId="0" borderId="0" xfId="0" applyFont="1" applyAlignment="1">
      <alignment horizontal="left" vertical="center" wrapText="1"/>
    </xf>
    <xf numFmtId="49" fontId="2" fillId="5" borderId="2" xfId="0" applyNumberFormat="1" applyFont="1" applyFill="1" applyBorder="1" applyAlignment="1">
      <alignment horizontal="center" vertical="center" wrapText="1" shrinkToFit="1"/>
    </xf>
    <xf numFmtId="4" fontId="3" fillId="0" borderId="2" xfId="0" applyNumberFormat="1" applyFont="1" applyBorder="1" applyAlignment="1">
      <alignment horizontal="center" vertical="center"/>
    </xf>
    <xf numFmtId="0" fontId="3" fillId="0" borderId="1" xfId="0" applyFont="1" applyBorder="1" applyAlignment="1">
      <alignment vertical="center" wrapText="1"/>
    </xf>
    <xf numFmtId="49" fontId="2" fillId="5" borderId="1" xfId="0" applyNumberFormat="1" applyFont="1" applyFill="1" applyBorder="1" applyAlignment="1">
      <alignment horizontal="center" vertical="center" wrapText="1" shrinkToFit="1"/>
    </xf>
    <xf numFmtId="0" fontId="3" fillId="0" borderId="0" xfId="0" applyFont="1" applyAlignment="1">
      <alignment vertical="center" wrapText="1"/>
    </xf>
    <xf numFmtId="49" fontId="2" fillId="5" borderId="0" xfId="0" applyNumberFormat="1" applyFont="1" applyFill="1" applyBorder="1" applyAlignment="1">
      <alignment horizontal="center" vertical="center" wrapText="1" shrinkToFit="1"/>
    </xf>
    <xf numFmtId="0" fontId="3" fillId="3" borderId="1" xfId="0" applyFont="1" applyFill="1" applyBorder="1" applyAlignment="1">
      <alignment horizontal="left" vertical="center"/>
    </xf>
    <xf numFmtId="0" fontId="4" fillId="3" borderId="1" xfId="0" applyFont="1" applyFill="1" applyBorder="1"/>
    <xf numFmtId="4" fontId="3" fillId="3" borderId="1" xfId="0" applyNumberFormat="1" applyFont="1" applyFill="1" applyBorder="1" applyAlignment="1">
      <alignment horizontal="center" vertical="center"/>
    </xf>
    <xf numFmtId="0" fontId="3" fillId="5" borderId="1" xfId="0" applyFont="1" applyFill="1" applyBorder="1" applyAlignment="1">
      <alignment horizontal="left" vertical="center" wrapText="1"/>
    </xf>
    <xf numFmtId="0" fontId="3" fillId="5" borderId="1" xfId="0" applyFont="1" applyFill="1" applyBorder="1"/>
    <xf numFmtId="4" fontId="3" fillId="5" borderId="1" xfId="0" applyNumberFormat="1" applyFont="1" applyFill="1" applyBorder="1" applyAlignment="1">
      <alignment horizontal="center" vertical="center"/>
    </xf>
    <xf numFmtId="0" fontId="3" fillId="6" borderId="1" xfId="0" applyFont="1" applyFill="1" applyBorder="1" applyAlignment="1">
      <alignment horizontal="left" vertical="center"/>
    </xf>
    <xf numFmtId="0" fontId="4" fillId="6" borderId="1" xfId="0" applyFont="1" applyFill="1" applyBorder="1"/>
    <xf numFmtId="4" fontId="3" fillId="6" borderId="1" xfId="0" applyNumberFormat="1" applyFont="1" applyFill="1" applyBorder="1" applyAlignment="1">
      <alignment horizontal="center" vertical="center"/>
    </xf>
    <xf numFmtId="0" fontId="3" fillId="0" borderId="1" xfId="0" applyFont="1" applyBorder="1" applyAlignment="1">
      <alignment horizontal="center" vertical="top" wrapText="1"/>
    </xf>
    <xf numFmtId="49" fontId="3" fillId="7" borderId="1" xfId="0" applyNumberFormat="1" applyFont="1" applyFill="1" applyBorder="1" applyAlignment="1">
      <alignment horizontal="center" vertical="top" wrapText="1"/>
    </xf>
    <xf numFmtId="0" fontId="5" fillId="0" borderId="1" xfId="0" applyFont="1" applyFill="1" applyBorder="1" applyAlignment="1">
      <alignment horizontal="justify" vertical="top" wrapText="1"/>
    </xf>
    <xf numFmtId="4" fontId="5" fillId="0" borderId="1" xfId="0" applyNumberFormat="1" applyFont="1" applyFill="1" applyBorder="1" applyAlignment="1">
      <alignment horizontal="right" wrapText="1"/>
    </xf>
    <xf numFmtId="0" fontId="3" fillId="0" borderId="1" xfId="0" applyFont="1" applyFill="1" applyBorder="1" applyAlignment="1">
      <alignment horizontal="justify" vertical="top" wrapText="1"/>
    </xf>
    <xf numFmtId="4" fontId="3" fillId="0" borderId="1" xfId="0" applyNumberFormat="1" applyFont="1" applyFill="1" applyBorder="1" applyAlignment="1">
      <alignment horizontal="right" wrapText="1"/>
    </xf>
    <xf numFmtId="49" fontId="3" fillId="0" borderId="1" xfId="0" applyNumberFormat="1" applyFont="1" applyFill="1" applyBorder="1" applyAlignment="1">
      <alignment horizontal="center" vertical="top" wrapText="1"/>
    </xf>
    <xf numFmtId="0" fontId="2" fillId="0" borderId="1" xfId="0" applyFont="1" applyBorder="1" applyAlignment="1">
      <alignment horizontal="center" vertical="top"/>
    </xf>
    <xf numFmtId="0" fontId="3" fillId="0" borderId="1" xfId="0" applyFont="1" applyBorder="1" applyAlignment="1">
      <alignment horizontal="justify" vertical="top" wrapText="1"/>
    </xf>
    <xf numFmtId="0" fontId="3" fillId="0" borderId="0" xfId="0" applyFont="1" applyAlignment="1">
      <alignment horizontal="justify" vertical="top" wrapText="1"/>
    </xf>
    <xf numFmtId="0" fontId="3" fillId="0" borderId="1" xfId="0" applyFont="1" applyBorder="1" applyAlignment="1">
      <alignment vertical="top"/>
    </xf>
    <xf numFmtId="49" fontId="6" fillId="7" borderId="1" xfId="0" applyNumberFormat="1" applyFont="1" applyFill="1" applyBorder="1" applyAlignment="1">
      <alignment horizontal="center" vertical="top"/>
    </xf>
    <xf numFmtId="0" fontId="7" fillId="0" borderId="3" xfId="0" applyFont="1" applyBorder="1" applyAlignment="1">
      <alignment horizontal="justify" vertical="top" wrapText="1"/>
    </xf>
    <xf numFmtId="4" fontId="7" fillId="0" borderId="1" xfId="0" applyNumberFormat="1" applyFont="1" applyFill="1" applyBorder="1" applyAlignment="1">
      <alignment horizontal="right" wrapText="1"/>
    </xf>
    <xf numFmtId="0" fontId="3" fillId="0" borderId="1" xfId="0" applyFont="1" applyBorder="1" applyAlignment="1">
      <alignment horizontal="center" vertical="top"/>
    </xf>
    <xf numFmtId="0" fontId="7" fillId="0" borderId="1" xfId="0" applyFont="1" applyBorder="1" applyAlignment="1">
      <alignment horizontal="justify" vertical="top" wrapText="1"/>
    </xf>
    <xf numFmtId="49" fontId="3" fillId="7" borderId="1" xfId="0" applyNumberFormat="1" applyFont="1" applyFill="1" applyBorder="1" applyAlignment="1">
      <alignment horizontal="center" vertical="top"/>
    </xf>
    <xf numFmtId="0" fontId="3" fillId="0" borderId="1" xfId="0" applyFont="1" applyFill="1" applyBorder="1" applyAlignment="1">
      <alignment vertical="top" wrapText="1"/>
    </xf>
    <xf numFmtId="0" fontId="3" fillId="0" borderId="1" xfId="0" applyFont="1" applyBorder="1" applyAlignment="1">
      <alignment wrapText="1"/>
    </xf>
    <xf numFmtId="49" fontId="3" fillId="0" borderId="1" xfId="0" applyNumberFormat="1" applyFont="1" applyBorder="1" applyAlignment="1">
      <alignment horizontal="center" vertical="top"/>
    </xf>
    <xf numFmtId="0" fontId="0" fillId="0" borderId="1" xfId="0" applyFill="1" applyBorder="1"/>
    <xf numFmtId="0" fontId="0" fillId="0" borderId="0" xfId="0" applyFill="1"/>
    <xf numFmtId="0" fontId="3" fillId="0" borderId="3" xfId="0" applyFont="1" applyBorder="1" applyAlignment="1">
      <alignment horizontal="justify" vertical="top" wrapText="1"/>
    </xf>
    <xf numFmtId="4" fontId="10" fillId="0" borderId="1" xfId="0" applyNumberFormat="1" applyFont="1" applyFill="1" applyBorder="1"/>
    <xf numFmtId="4" fontId="0" fillId="0" borderId="1" xfId="0" applyNumberFormat="1" applyFill="1" applyBorder="1"/>
    <xf numFmtId="4" fontId="11" fillId="0" borderId="1" xfId="0" applyNumberFormat="1" applyFont="1" applyFill="1" applyBorder="1"/>
    <xf numFmtId="4" fontId="3" fillId="0" borderId="2"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5" fillId="0" borderId="6" xfId="0" applyNumberFormat="1" applyFont="1" applyFill="1" applyBorder="1" applyAlignment="1">
      <alignment horizontal="right" wrapText="1"/>
    </xf>
    <xf numFmtId="4" fontId="3" fillId="0" borderId="6" xfId="0" applyNumberFormat="1" applyFont="1" applyFill="1" applyBorder="1" applyAlignment="1">
      <alignment horizontal="right" wrapText="1"/>
    </xf>
    <xf numFmtId="4" fontId="7" fillId="0" borderId="6" xfId="0" applyNumberFormat="1" applyFont="1" applyFill="1" applyBorder="1" applyAlignment="1">
      <alignment horizontal="right" wrapText="1"/>
    </xf>
    <xf numFmtId="4" fontId="3" fillId="0" borderId="6" xfId="0" applyNumberFormat="1" applyFont="1" applyFill="1" applyBorder="1"/>
    <xf numFmtId="4" fontId="0" fillId="0" borderId="0" xfId="0" applyNumberFormat="1" applyFill="1"/>
    <xf numFmtId="0" fontId="3" fillId="0" borderId="2" xfId="0" applyFont="1" applyBorder="1" applyAlignment="1">
      <alignment horizontal="center" vertical="center" wrapText="1"/>
    </xf>
    <xf numFmtId="0" fontId="0" fillId="0" borderId="7" xfId="0" applyBorder="1"/>
    <xf numFmtId="0" fontId="0" fillId="0" borderId="8" xfId="0" applyBorder="1"/>
    <xf numFmtId="2" fontId="3" fillId="0" borderId="9" xfId="0" applyNumberFormat="1" applyFont="1" applyFill="1" applyBorder="1" applyAlignment="1">
      <alignment horizontal="center" vertical="center" wrapText="1"/>
    </xf>
    <xf numFmtId="2" fontId="3" fillId="0" borderId="7"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0" fillId="0" borderId="5" xfId="0" applyBorder="1"/>
    <xf numFmtId="0" fontId="7" fillId="0" borderId="12" xfId="0" applyFont="1" applyBorder="1" applyAlignment="1">
      <alignment horizontal="justify" vertical="top" wrapText="1"/>
    </xf>
    <xf numFmtId="0" fontId="3" fillId="0" borderId="1" xfId="0" applyFont="1" applyBorder="1" applyAlignment="1">
      <alignment vertical="top" wrapText="1"/>
    </xf>
    <xf numFmtId="0" fontId="0" fillId="0" borderId="5" xfId="0" applyFont="1" applyBorder="1"/>
    <xf numFmtId="4" fontId="2" fillId="0" borderId="1" xfId="0" applyNumberFormat="1" applyFont="1" applyFill="1" applyBorder="1"/>
    <xf numFmtId="4" fontId="3" fillId="0" borderId="1" xfId="0" applyNumberFormat="1" applyFont="1" applyBorder="1"/>
    <xf numFmtId="0" fontId="2" fillId="0" borderId="1" xfId="0" applyFont="1" applyBorder="1" applyAlignment="1">
      <alignment horizontal="justify" vertical="top" wrapText="1"/>
    </xf>
    <xf numFmtId="0" fontId="3" fillId="0" borderId="0" xfId="0" applyFont="1" applyAlignment="1">
      <alignment wrapText="1"/>
    </xf>
    <xf numFmtId="0" fontId="8" fillId="0" borderId="3" xfId="0" applyFont="1" applyBorder="1" applyAlignment="1">
      <alignment horizontal="justify" vertical="top" wrapText="1"/>
    </xf>
    <xf numFmtId="0" fontId="3" fillId="0" borderId="3" xfId="0" applyFont="1" applyBorder="1" applyAlignment="1">
      <alignment vertical="top" wrapText="1"/>
    </xf>
    <xf numFmtId="0" fontId="3" fillId="0" borderId="3" xfId="0" applyFont="1" applyFill="1" applyBorder="1" applyAlignment="1">
      <alignment vertical="top" wrapText="1"/>
    </xf>
    <xf numFmtId="0" fontId="8" fillId="0" borderId="0" xfId="0" applyFont="1" applyAlignment="1">
      <alignment wrapText="1"/>
    </xf>
    <xf numFmtId="0" fontId="3" fillId="0" borderId="0" xfId="0" applyFont="1" applyAlignment="1">
      <alignment vertical="top" wrapText="1"/>
    </xf>
    <xf numFmtId="0" fontId="3" fillId="0" borderId="11" xfId="0" applyFont="1" applyBorder="1" applyAlignment="1">
      <alignment vertical="top" wrapText="1"/>
    </xf>
    <xf numFmtId="4" fontId="3" fillId="0" borderId="4" xfId="0" applyNumberFormat="1" applyFont="1" applyFill="1" applyBorder="1" applyAlignment="1">
      <alignment horizontal="right" wrapText="1"/>
    </xf>
    <xf numFmtId="49" fontId="3" fillId="0" borderId="2" xfId="0" applyNumberFormat="1" applyFont="1" applyFill="1" applyBorder="1" applyAlignment="1">
      <alignment horizontal="center" vertical="top" wrapText="1"/>
    </xf>
    <xf numFmtId="0" fontId="3" fillId="0" borderId="12" xfId="0" applyFont="1" applyBorder="1" applyAlignment="1">
      <alignment vertical="top" wrapText="1"/>
    </xf>
    <xf numFmtId="0" fontId="3" fillId="0" borderId="11" xfId="0" applyFont="1" applyBorder="1" applyAlignment="1">
      <alignment horizontal="justify" vertical="top"/>
    </xf>
    <xf numFmtId="4" fontId="5" fillId="0" borderId="2" xfId="0" applyNumberFormat="1" applyFont="1" applyFill="1" applyBorder="1" applyAlignment="1">
      <alignment horizontal="right"/>
    </xf>
    <xf numFmtId="0" fontId="3" fillId="0" borderId="0" xfId="0" applyFont="1" applyAlignment="1">
      <alignment horizontal="center" vertical="top"/>
    </xf>
    <xf numFmtId="0" fontId="3" fillId="0" borderId="4" xfId="0" applyFont="1" applyBorder="1" applyAlignment="1">
      <alignment horizontal="center" vertical="top"/>
    </xf>
    <xf numFmtId="4" fontId="7" fillId="0" borderId="3" xfId="0" applyNumberFormat="1" applyFont="1" applyFill="1" applyBorder="1" applyAlignment="1">
      <alignment horizontal="right" wrapText="1"/>
    </xf>
    <xf numFmtId="2" fontId="3" fillId="0" borderId="1" xfId="0" applyNumberFormat="1" applyFont="1" applyFill="1" applyBorder="1" applyAlignment="1">
      <alignment horizontal="right" wrapText="1"/>
    </xf>
    <xf numFmtId="4" fontId="3" fillId="0" borderId="2" xfId="0" applyNumberFormat="1" applyFont="1" applyFill="1" applyBorder="1" applyAlignment="1">
      <alignment horizontal="right" wrapText="1"/>
    </xf>
    <xf numFmtId="4" fontId="3" fillId="0" borderId="2" xfId="0" applyNumberFormat="1" applyFont="1" applyFill="1" applyBorder="1" applyAlignment="1">
      <alignment horizontal="right"/>
    </xf>
    <xf numFmtId="0" fontId="3" fillId="0" borderId="1" xfId="0" applyFont="1" applyBorder="1" applyAlignment="1">
      <alignment horizontal="center" vertical="center"/>
    </xf>
    <xf numFmtId="0" fontId="3" fillId="0" borderId="2" xfId="0" applyFont="1" applyFill="1" applyBorder="1" applyAlignment="1">
      <alignment horizontal="center" vertical="center" wrapText="1"/>
    </xf>
    <xf numFmtId="2" fontId="0" fillId="0" borderId="1" xfId="0" applyNumberFormat="1" applyFill="1" applyBorder="1"/>
    <xf numFmtId="2" fontId="11" fillId="0" borderId="1" xfId="0" applyNumberFormat="1" applyFont="1" applyFill="1" applyBorder="1"/>
    <xf numFmtId="0" fontId="3" fillId="0" borderId="3" xfId="0" applyNumberFormat="1" applyFont="1" applyBorder="1" applyAlignment="1">
      <alignment horizontal="justify" vertical="top"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4" xfId="0" applyFont="1" applyFill="1" applyBorder="1" applyAlignment="1">
      <alignment horizontal="center" vertical="center" wrapText="1"/>
    </xf>
    <xf numFmtId="3" fontId="3" fillId="0" borderId="6" xfId="0" applyNumberFormat="1" applyFont="1" applyFill="1" applyBorder="1" applyAlignment="1">
      <alignment horizontal="center" wrapText="1"/>
    </xf>
    <xf numFmtId="0" fontId="11" fillId="0" borderId="1" xfId="0" applyFont="1" applyFill="1" applyBorder="1" applyAlignment="1">
      <alignment horizontal="center"/>
    </xf>
    <xf numFmtId="0" fontId="11" fillId="0" borderId="1" xfId="0" applyFont="1" applyBorder="1" applyAlignment="1">
      <alignment horizontal="center"/>
    </xf>
    <xf numFmtId="49" fontId="3" fillId="0" borderId="0" xfId="0" applyNumberFormat="1" applyFont="1" applyFill="1" applyBorder="1" applyAlignment="1">
      <alignment horizontal="center" vertical="top" wrapText="1"/>
    </xf>
    <xf numFmtId="0" fontId="3" fillId="0" borderId="0" xfId="0" applyFont="1" applyBorder="1" applyAlignment="1">
      <alignment horizontal="justify" vertical="top" wrapText="1"/>
    </xf>
    <xf numFmtId="4" fontId="3" fillId="0" borderId="0" xfId="0" applyNumberFormat="1" applyFont="1" applyFill="1" applyBorder="1" applyAlignment="1">
      <alignment horizontal="right" wrapText="1"/>
    </xf>
    <xf numFmtId="4" fontId="11" fillId="0" borderId="0" xfId="0" applyNumberFormat="1" applyFont="1" applyFill="1" applyBorder="1"/>
    <xf numFmtId="0" fontId="0" fillId="0" borderId="0" xfId="0" applyFill="1" applyBorder="1"/>
    <xf numFmtId="4" fontId="10" fillId="0" borderId="0" xfId="0" applyNumberFormat="1" applyFont="1" applyFill="1" applyBorder="1"/>
    <xf numFmtId="4" fontId="0" fillId="0" borderId="0" xfId="0" applyNumberFormat="1" applyFill="1" applyBorder="1"/>
    <xf numFmtId="4" fontId="3" fillId="0" borderId="0" xfId="0" applyNumberFormat="1" applyFont="1" applyFill="1" applyBorder="1"/>
    <xf numFmtId="0" fontId="3" fillId="0" borderId="0" xfId="0" applyFont="1" applyBorder="1" applyAlignment="1">
      <alignment horizontal="center" vertical="top"/>
    </xf>
    <xf numFmtId="0" fontId="3" fillId="0" borderId="0" xfId="0" applyFont="1" applyBorder="1" applyAlignment="1">
      <alignment wrapText="1"/>
    </xf>
    <xf numFmtId="4" fontId="4" fillId="0" borderId="0" xfId="0" applyNumberFormat="1" applyFont="1" applyFill="1" applyBorder="1"/>
    <xf numFmtId="0" fontId="3" fillId="0" borderId="0" xfId="0" applyFont="1" applyBorder="1" applyAlignment="1">
      <alignment horizontal="justify" vertical="top"/>
    </xf>
    <xf numFmtId="0" fontId="0" fillId="0" borderId="0" xfId="0" applyBorder="1"/>
    <xf numFmtId="0" fontId="3" fillId="0" borderId="0" xfId="0" applyFont="1" applyBorder="1" applyAlignment="1">
      <alignment horizontal="center" vertical="top" wrapText="1"/>
    </xf>
    <xf numFmtId="0" fontId="9" fillId="0" borderId="0" xfId="0" applyFont="1" applyBorder="1"/>
    <xf numFmtId="49" fontId="3" fillId="0" borderId="0" xfId="0" applyNumberFormat="1" applyFont="1" applyFill="1" applyBorder="1" applyAlignment="1">
      <alignment horizontal="center" vertical="top"/>
    </xf>
    <xf numFmtId="0" fontId="5" fillId="0" borderId="0" xfId="0" applyFont="1" applyBorder="1"/>
    <xf numFmtId="4" fontId="13" fillId="0" borderId="0" xfId="0" applyNumberFormat="1" applyFont="1" applyBorder="1"/>
    <xf numFmtId="4" fontId="13" fillId="0" borderId="0" xfId="0" applyNumberFormat="1" applyFont="1" applyFill="1" applyBorder="1"/>
    <xf numFmtId="4" fontId="5" fillId="0" borderId="0" xfId="0" applyNumberFormat="1" applyFont="1" applyFill="1" applyBorder="1"/>
    <xf numFmtId="49" fontId="3" fillId="0" borderId="1" xfId="0" applyNumberFormat="1" applyFont="1" applyFill="1" applyBorder="1" applyAlignment="1">
      <alignment horizontal="center" vertical="top"/>
    </xf>
    <xf numFmtId="0" fontId="5" fillId="0" borderId="1" xfId="0" applyFont="1" applyBorder="1"/>
    <xf numFmtId="4" fontId="5" fillId="0" borderId="1" xfId="0" applyNumberFormat="1" applyFont="1" applyFill="1" applyBorder="1" applyAlignment="1">
      <alignment horizontal="right"/>
    </xf>
    <xf numFmtId="0" fontId="12" fillId="0" borderId="0" xfId="0" applyFont="1" applyAlignment="1">
      <alignment horizontal="center"/>
    </xf>
    <xf numFmtId="0" fontId="0" fillId="0" borderId="0" xfId="0"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4:G24"/>
  <sheetViews>
    <sheetView workbookViewId="0">
      <selection activeCell="B4" sqref="B4:G24"/>
    </sheetView>
  </sheetViews>
  <sheetFormatPr defaultRowHeight="15"/>
  <cols>
    <col min="1" max="1" width="25" customWidth="1"/>
    <col min="2" max="2" width="36.28515625" customWidth="1"/>
    <col min="3" max="3" width="19.140625" customWidth="1"/>
    <col min="4" max="4" width="17" hidden="1" customWidth="1"/>
    <col min="5" max="6" width="0" hidden="1" customWidth="1"/>
    <col min="7" max="7" width="34.42578125" customWidth="1"/>
  </cols>
  <sheetData>
    <row r="4" spans="1:7" ht="63.75">
      <c r="A4" s="1"/>
      <c r="B4" s="7" t="s">
        <v>0</v>
      </c>
      <c r="C4" s="7" t="s">
        <v>24</v>
      </c>
      <c r="D4" s="7" t="s">
        <v>1</v>
      </c>
      <c r="E4" s="7" t="s">
        <v>2</v>
      </c>
      <c r="F4" s="7" t="s">
        <v>3</v>
      </c>
      <c r="G4" s="7" t="s">
        <v>4</v>
      </c>
    </row>
    <row r="5" spans="1:7" ht="59.25" customHeight="1">
      <c r="A5" s="2"/>
      <c r="B5" s="8" t="s">
        <v>5</v>
      </c>
      <c r="C5" s="8"/>
      <c r="D5" s="8"/>
      <c r="E5" s="8"/>
      <c r="F5" s="8"/>
      <c r="G5" s="9"/>
    </row>
    <row r="6" spans="1:7" ht="95.25" customHeight="1">
      <c r="A6" s="3"/>
      <c r="B6" s="10" t="s">
        <v>6</v>
      </c>
      <c r="C6" s="10"/>
      <c r="D6" s="10"/>
      <c r="E6" s="10"/>
      <c r="F6" s="10"/>
      <c r="G6" s="10"/>
    </row>
    <row r="7" spans="1:7" ht="67.5" customHeight="1">
      <c r="A7" s="3"/>
      <c r="B7" s="11" t="s">
        <v>7</v>
      </c>
      <c r="C7" s="10"/>
      <c r="D7" s="10"/>
      <c r="E7" s="10"/>
      <c r="F7" s="10"/>
      <c r="G7" s="10"/>
    </row>
    <row r="8" spans="1:7" ht="187.5" customHeight="1">
      <c r="A8" s="4"/>
      <c r="B8" s="12" t="s">
        <v>8</v>
      </c>
      <c r="C8" s="13"/>
      <c r="D8" s="13"/>
      <c r="E8" s="13"/>
      <c r="F8" s="13"/>
      <c r="G8" s="14">
        <v>349003</v>
      </c>
    </row>
    <row r="9" spans="1:7" ht="102">
      <c r="A9" s="4"/>
      <c r="B9" s="15" t="s">
        <v>9</v>
      </c>
      <c r="C9" s="16"/>
      <c r="D9" s="16"/>
      <c r="E9" s="16"/>
      <c r="F9" s="16"/>
      <c r="G9" s="17">
        <v>1829242.38</v>
      </c>
    </row>
    <row r="10" spans="1:7" ht="63.75">
      <c r="A10" s="4"/>
      <c r="B10" s="18" t="s">
        <v>10</v>
      </c>
      <c r="C10" s="19"/>
      <c r="D10" s="19"/>
      <c r="E10" s="19"/>
      <c r="F10" s="19"/>
      <c r="G10" s="14">
        <v>2877784.67</v>
      </c>
    </row>
    <row r="11" spans="1:7" ht="51">
      <c r="A11" s="4"/>
      <c r="B11" s="20" t="s">
        <v>11</v>
      </c>
      <c r="C11" s="19"/>
      <c r="D11" s="19"/>
      <c r="E11" s="19"/>
      <c r="F11" s="19"/>
      <c r="G11" s="14">
        <v>12080458</v>
      </c>
    </row>
    <row r="12" spans="1:7" ht="63.75">
      <c r="A12" s="4"/>
      <c r="B12" s="18" t="s">
        <v>12</v>
      </c>
      <c r="C12" s="19"/>
      <c r="D12" s="19"/>
      <c r="E12" s="19"/>
      <c r="F12" s="19"/>
      <c r="G12" s="14">
        <v>14000000</v>
      </c>
    </row>
    <row r="13" spans="1:7" ht="38.25">
      <c r="A13" s="4"/>
      <c r="B13" s="18" t="s">
        <v>13</v>
      </c>
      <c r="C13" s="21"/>
      <c r="D13" s="21"/>
      <c r="E13" s="21"/>
      <c r="F13" s="21"/>
      <c r="G13" s="17">
        <v>468000</v>
      </c>
    </row>
    <row r="14" spans="1:7" ht="102">
      <c r="A14" s="4"/>
      <c r="B14" s="12" t="s">
        <v>14</v>
      </c>
      <c r="C14" s="21"/>
      <c r="D14" s="21"/>
      <c r="E14" s="21"/>
      <c r="F14" s="21"/>
      <c r="G14" s="17">
        <v>21223745.969999999</v>
      </c>
    </row>
    <row r="15" spans="1:7" ht="76.5">
      <c r="A15" s="4"/>
      <c r="B15" s="12" t="s">
        <v>15</v>
      </c>
      <c r="C15" s="21"/>
      <c r="D15" s="21"/>
      <c r="E15" s="21"/>
      <c r="F15" s="21"/>
      <c r="G15" s="17">
        <v>4569482</v>
      </c>
    </row>
    <row r="16" spans="1:7" ht="253.5" customHeight="1">
      <c r="A16" s="4"/>
      <c r="B16" s="12" t="s">
        <v>16</v>
      </c>
      <c r="C16" s="21"/>
      <c r="D16" s="21"/>
      <c r="E16" s="21"/>
      <c r="F16" s="21"/>
      <c r="G16" s="17">
        <v>39249530</v>
      </c>
    </row>
    <row r="17" spans="1:7">
      <c r="A17" s="2"/>
      <c r="B17" s="22" t="s">
        <v>17</v>
      </c>
      <c r="C17" s="23"/>
      <c r="D17" s="23"/>
      <c r="E17" s="23"/>
      <c r="F17" s="23"/>
      <c r="G17" s="24">
        <f>G8+G9+G10+G11+G12+G13+G14+G15+G16</f>
        <v>96647246.019999996</v>
      </c>
    </row>
    <row r="18" spans="1:7">
      <c r="A18" s="2"/>
      <c r="B18" s="22" t="s">
        <v>18</v>
      </c>
      <c r="C18" s="23"/>
      <c r="D18" s="23"/>
      <c r="E18" s="23"/>
      <c r="F18" s="23"/>
      <c r="G18" s="24"/>
    </row>
    <row r="19" spans="1:7" ht="63.75">
      <c r="A19" s="5"/>
      <c r="B19" s="25" t="s">
        <v>19</v>
      </c>
      <c r="C19" s="26"/>
      <c r="D19" s="26"/>
      <c r="E19" s="26"/>
      <c r="F19" s="26"/>
      <c r="G19" s="27">
        <v>96303</v>
      </c>
    </row>
    <row r="20" spans="1:7" ht="51">
      <c r="A20" s="5"/>
      <c r="B20" s="15" t="s">
        <v>20</v>
      </c>
      <c r="C20" s="26"/>
      <c r="D20" s="26"/>
      <c r="E20" s="26"/>
      <c r="F20" s="26"/>
      <c r="G20" s="27">
        <v>1272921</v>
      </c>
    </row>
    <row r="21" spans="1:7" ht="38.25">
      <c r="A21" s="5"/>
      <c r="B21" s="25" t="s">
        <v>21</v>
      </c>
      <c r="C21" s="26"/>
      <c r="D21" s="26"/>
      <c r="E21" s="26"/>
      <c r="F21" s="26"/>
      <c r="G21" s="27">
        <v>49.38</v>
      </c>
    </row>
    <row r="22" spans="1:7" ht="15.75">
      <c r="A22" s="5"/>
      <c r="B22" s="25"/>
      <c r="C22" s="26"/>
      <c r="D22" s="26"/>
      <c r="E22" s="26"/>
      <c r="F22" s="26"/>
      <c r="G22" s="27"/>
    </row>
    <row r="23" spans="1:7">
      <c r="A23" s="2"/>
      <c r="B23" s="22" t="s">
        <v>22</v>
      </c>
      <c r="C23" s="23"/>
      <c r="D23" s="23"/>
      <c r="E23" s="23"/>
      <c r="F23" s="23"/>
      <c r="G23" s="24">
        <f>G19+G20+G21+G22</f>
        <v>1369273.38</v>
      </c>
    </row>
    <row r="24" spans="1:7">
      <c r="A24" s="6"/>
      <c r="B24" s="28" t="s">
        <v>23</v>
      </c>
      <c r="C24" s="29"/>
      <c r="D24" s="29"/>
      <c r="E24" s="29"/>
      <c r="F24" s="29"/>
      <c r="G24" s="30">
        <f>G17-G23</f>
        <v>95277972.640000001</v>
      </c>
    </row>
  </sheetData>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2:AV106"/>
  <sheetViews>
    <sheetView tabSelected="1" workbookViewId="0">
      <selection activeCell="B91" sqref="B91"/>
    </sheetView>
  </sheetViews>
  <sheetFormatPr defaultRowHeight="15"/>
  <cols>
    <col min="1" max="1" width="25.5703125" customWidth="1"/>
    <col min="2" max="2" width="31.140625" customWidth="1"/>
    <col min="3" max="3" width="15.42578125" customWidth="1"/>
    <col min="4" max="4" width="11.85546875" style="52" customWidth="1"/>
    <col min="5" max="5" width="15.42578125" style="52" customWidth="1"/>
    <col min="6" max="6" width="12.7109375" style="52" customWidth="1"/>
    <col min="7" max="7" width="13.7109375" style="52" customWidth="1"/>
    <col min="8" max="8" width="14.7109375" style="52" customWidth="1"/>
    <col min="9" max="9" width="13.5703125" style="52" customWidth="1"/>
    <col min="10" max="10" width="14.85546875" style="52" customWidth="1"/>
    <col min="11" max="11" width="12.5703125" style="52" customWidth="1"/>
    <col min="12" max="12" width="14" style="52" customWidth="1"/>
    <col min="13" max="13" width="13.7109375" style="52" customWidth="1"/>
    <col min="14" max="14" width="15.140625" customWidth="1"/>
  </cols>
  <sheetData>
    <row r="2" spans="1:48" ht="33" customHeight="1" thickBot="1">
      <c r="D2" s="130" t="s">
        <v>165</v>
      </c>
      <c r="E2" s="131"/>
      <c r="F2" s="131"/>
      <c r="G2" s="131"/>
      <c r="H2" s="131"/>
      <c r="I2" s="131"/>
      <c r="J2" s="131"/>
      <c r="K2" s="131"/>
      <c r="L2" s="131"/>
      <c r="M2" s="131"/>
    </row>
    <row r="3" spans="1:48" s="70" customFormat="1" ht="75.75" customHeight="1" thickBot="1">
      <c r="A3" s="65"/>
      <c r="B3" s="66"/>
      <c r="C3" s="67" t="s">
        <v>158</v>
      </c>
      <c r="D3" s="68" t="s">
        <v>157</v>
      </c>
      <c r="E3" s="68" t="s">
        <v>159</v>
      </c>
      <c r="F3" s="69" t="s">
        <v>160</v>
      </c>
      <c r="G3" s="69" t="s">
        <v>161</v>
      </c>
      <c r="H3" s="69" t="s">
        <v>162</v>
      </c>
      <c r="I3" s="100" t="s">
        <v>169</v>
      </c>
      <c r="J3" s="100" t="s">
        <v>172</v>
      </c>
      <c r="K3" s="101" t="s">
        <v>173</v>
      </c>
      <c r="L3" s="101" t="s">
        <v>174</v>
      </c>
      <c r="M3" s="101" t="s">
        <v>175</v>
      </c>
      <c r="N3" s="103" t="s">
        <v>171</v>
      </c>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row>
    <row r="4" spans="1:48" ht="38.25">
      <c r="A4" s="64" t="s">
        <v>25</v>
      </c>
      <c r="B4" s="64" t="s">
        <v>26</v>
      </c>
      <c r="C4" s="64" t="s">
        <v>27</v>
      </c>
      <c r="D4" s="64" t="s">
        <v>27</v>
      </c>
      <c r="E4" s="96" t="s">
        <v>27</v>
      </c>
      <c r="F4" s="64" t="s">
        <v>27</v>
      </c>
      <c r="G4" s="96" t="s">
        <v>27</v>
      </c>
      <c r="H4" s="96" t="s">
        <v>27</v>
      </c>
      <c r="I4" s="96" t="s">
        <v>27</v>
      </c>
      <c r="J4" s="96" t="s">
        <v>27</v>
      </c>
      <c r="K4" s="102" t="s">
        <v>27</v>
      </c>
      <c r="L4" s="102" t="s">
        <v>27</v>
      </c>
      <c r="M4" s="102" t="s">
        <v>27</v>
      </c>
      <c r="N4" s="102" t="s">
        <v>27</v>
      </c>
    </row>
    <row r="5" spans="1:48">
      <c r="A5" s="31">
        <v>1</v>
      </c>
      <c r="B5" s="31">
        <v>2</v>
      </c>
      <c r="C5" s="31">
        <v>3</v>
      </c>
      <c r="D5" s="105">
        <v>4</v>
      </c>
      <c r="E5" s="105">
        <v>5</v>
      </c>
      <c r="F5" s="105">
        <v>6</v>
      </c>
      <c r="G5" s="105">
        <v>7</v>
      </c>
      <c r="H5" s="105">
        <v>8</v>
      </c>
      <c r="I5" s="105">
        <v>9</v>
      </c>
      <c r="J5" s="104">
        <v>10</v>
      </c>
      <c r="K5" s="105">
        <v>11</v>
      </c>
      <c r="L5" s="105">
        <v>12</v>
      </c>
      <c r="M5" s="105">
        <v>13</v>
      </c>
      <c r="N5" s="106">
        <v>14</v>
      </c>
    </row>
    <row r="6" spans="1:48" ht="25.5">
      <c r="A6" s="32" t="s">
        <v>28</v>
      </c>
      <c r="B6" s="33" t="s">
        <v>29</v>
      </c>
      <c r="C6" s="34">
        <f>C7+C11+C13+C18+C21+C24+C28+C32+C35+C30</f>
        <v>502238000</v>
      </c>
      <c r="D6" s="34">
        <f t="shared" ref="D6:I6" si="0">D7+D11+D13+D17+D20+D23+D27+D31+D34+D29</f>
        <v>0</v>
      </c>
      <c r="E6" s="34">
        <f t="shared" si="0"/>
        <v>0</v>
      </c>
      <c r="F6" s="34">
        <f t="shared" si="0"/>
        <v>0</v>
      </c>
      <c r="G6" s="34">
        <f t="shared" si="0"/>
        <v>0</v>
      </c>
      <c r="H6" s="34">
        <f t="shared" si="0"/>
        <v>0</v>
      </c>
      <c r="I6" s="34">
        <f t="shared" si="0"/>
        <v>0</v>
      </c>
      <c r="J6" s="59">
        <f>J7+J11+J13+J17+J20+J23+J27+J31+J34+J29</f>
        <v>0</v>
      </c>
      <c r="K6" s="34">
        <f t="shared" ref="K6:M6" si="1">K7+K11+K13+K17+K20+K23+K27+K31+K34+K29</f>
        <v>0</v>
      </c>
      <c r="L6" s="34">
        <f>L7+L11+L13+L18+L21+L24+L28+L30+L32+L35</f>
        <v>17035000</v>
      </c>
      <c r="M6" s="34">
        <f t="shared" si="1"/>
        <v>0</v>
      </c>
      <c r="N6" s="88">
        <f t="shared" ref="N6:N69" si="2">SUM(C6:M6)</f>
        <v>519273000</v>
      </c>
    </row>
    <row r="7" spans="1:48">
      <c r="A7" s="32" t="s">
        <v>30</v>
      </c>
      <c r="B7" s="35" t="s">
        <v>31</v>
      </c>
      <c r="C7" s="36">
        <f>C8</f>
        <v>411283000</v>
      </c>
      <c r="D7" s="36">
        <f t="shared" ref="D7:I7" si="3">D8</f>
        <v>0</v>
      </c>
      <c r="E7" s="36">
        <f t="shared" si="3"/>
        <v>0</v>
      </c>
      <c r="F7" s="36">
        <f t="shared" si="3"/>
        <v>0</v>
      </c>
      <c r="G7" s="36">
        <f t="shared" si="3"/>
        <v>0</v>
      </c>
      <c r="H7" s="36">
        <f t="shared" si="3"/>
        <v>0</v>
      </c>
      <c r="I7" s="36">
        <f t="shared" si="3"/>
        <v>0</v>
      </c>
      <c r="J7" s="60">
        <f>J8</f>
        <v>0</v>
      </c>
      <c r="K7" s="36">
        <f t="shared" ref="K7:M7" si="4">K8</f>
        <v>0</v>
      </c>
      <c r="L7" s="36">
        <f t="shared" si="4"/>
        <v>0</v>
      </c>
      <c r="M7" s="36">
        <f t="shared" si="4"/>
        <v>0</v>
      </c>
      <c r="N7" s="88">
        <f t="shared" si="2"/>
        <v>411283000</v>
      </c>
    </row>
    <row r="8" spans="1:48">
      <c r="A8" s="32" t="s">
        <v>32</v>
      </c>
      <c r="B8" s="35" t="s">
        <v>33</v>
      </c>
      <c r="C8" s="74">
        <v>411283000</v>
      </c>
      <c r="D8" s="56"/>
      <c r="E8" s="51"/>
      <c r="F8" s="55"/>
      <c r="G8" s="55"/>
      <c r="H8" s="56"/>
      <c r="I8" s="55"/>
      <c r="J8" s="60"/>
      <c r="K8" s="51"/>
      <c r="L8" s="56"/>
      <c r="M8" s="55"/>
      <c r="N8" s="88">
        <f t="shared" si="2"/>
        <v>411283000</v>
      </c>
    </row>
    <row r="9" spans="1:48">
      <c r="A9" s="32"/>
      <c r="B9" s="35" t="s">
        <v>34</v>
      </c>
      <c r="C9" s="36"/>
      <c r="D9" s="56"/>
      <c r="E9" s="51"/>
      <c r="F9" s="55"/>
      <c r="G9" s="55"/>
      <c r="H9" s="55"/>
      <c r="I9" s="55"/>
      <c r="J9" s="60"/>
      <c r="K9" s="51"/>
      <c r="L9" s="56"/>
      <c r="M9" s="55"/>
      <c r="N9" s="88">
        <f t="shared" si="2"/>
        <v>0</v>
      </c>
    </row>
    <row r="10" spans="1:48" ht="63.75">
      <c r="A10" s="32"/>
      <c r="B10" s="35" t="s">
        <v>35</v>
      </c>
      <c r="C10" s="75">
        <v>324123290</v>
      </c>
      <c r="D10" s="56"/>
      <c r="E10" s="51"/>
      <c r="F10" s="55"/>
      <c r="G10" s="55"/>
      <c r="H10" s="55"/>
      <c r="I10" s="55"/>
      <c r="J10" s="60"/>
      <c r="K10" s="51"/>
      <c r="L10" s="56"/>
      <c r="M10" s="55"/>
      <c r="N10" s="88">
        <f t="shared" si="2"/>
        <v>324123290</v>
      </c>
    </row>
    <row r="11" spans="1:48" ht="51">
      <c r="A11" s="37" t="s">
        <v>36</v>
      </c>
      <c r="B11" s="35" t="s">
        <v>37</v>
      </c>
      <c r="C11" s="36">
        <f>C12</f>
        <v>11257000</v>
      </c>
      <c r="D11" s="36">
        <f t="shared" ref="D11:I11" si="5">D12</f>
        <v>0</v>
      </c>
      <c r="E11" s="36">
        <f t="shared" si="5"/>
        <v>0</v>
      </c>
      <c r="F11" s="36">
        <f t="shared" si="5"/>
        <v>0</v>
      </c>
      <c r="G11" s="36">
        <f t="shared" si="5"/>
        <v>0</v>
      </c>
      <c r="H11" s="36">
        <f t="shared" si="5"/>
        <v>0</v>
      </c>
      <c r="I11" s="36">
        <f t="shared" si="5"/>
        <v>0</v>
      </c>
      <c r="J11" s="60">
        <f>J12</f>
        <v>0</v>
      </c>
      <c r="K11" s="36">
        <f t="shared" ref="K11:M11" si="6">K12</f>
        <v>0</v>
      </c>
      <c r="L11" s="36">
        <f t="shared" si="6"/>
        <v>0</v>
      </c>
      <c r="M11" s="36">
        <f t="shared" si="6"/>
        <v>0</v>
      </c>
      <c r="N11" s="88">
        <f t="shared" si="2"/>
        <v>11257000</v>
      </c>
    </row>
    <row r="12" spans="1:48" ht="38.25">
      <c r="A12" s="37" t="s">
        <v>38</v>
      </c>
      <c r="B12" s="35" t="s">
        <v>39</v>
      </c>
      <c r="C12" s="36">
        <v>11257000</v>
      </c>
      <c r="D12" s="56"/>
      <c r="E12" s="51"/>
      <c r="F12" s="55"/>
      <c r="G12" s="55"/>
      <c r="H12" s="56"/>
      <c r="I12" s="55"/>
      <c r="J12" s="60"/>
      <c r="K12" s="51"/>
      <c r="L12" s="56"/>
      <c r="M12" s="55"/>
      <c r="N12" s="88">
        <f t="shared" si="2"/>
        <v>11257000</v>
      </c>
    </row>
    <row r="13" spans="1:48" ht="25.5">
      <c r="A13" s="32" t="s">
        <v>40</v>
      </c>
      <c r="B13" s="35" t="s">
        <v>41</v>
      </c>
      <c r="C13" s="36">
        <f>SUM(C14:C17)</f>
        <v>10130000</v>
      </c>
      <c r="D13" s="36">
        <f t="shared" ref="D13:K13" si="7">SUM(D14:D17)</f>
        <v>0</v>
      </c>
      <c r="E13" s="36">
        <f t="shared" si="7"/>
        <v>0</v>
      </c>
      <c r="F13" s="36">
        <f t="shared" si="7"/>
        <v>0</v>
      </c>
      <c r="G13" s="36">
        <f t="shared" si="7"/>
        <v>0</v>
      </c>
      <c r="H13" s="36">
        <f t="shared" si="7"/>
        <v>0</v>
      </c>
      <c r="I13" s="36">
        <f t="shared" si="7"/>
        <v>0</v>
      </c>
      <c r="J13" s="36">
        <f t="shared" si="7"/>
        <v>0</v>
      </c>
      <c r="K13" s="36">
        <f t="shared" si="7"/>
        <v>0</v>
      </c>
      <c r="L13" s="36">
        <f>SUM(L14:L17)</f>
        <v>7205000</v>
      </c>
      <c r="M13" s="36">
        <f t="shared" ref="M13" si="8">SUM(M14:M16)</f>
        <v>0</v>
      </c>
      <c r="N13" s="88">
        <f t="shared" si="2"/>
        <v>17335000</v>
      </c>
    </row>
    <row r="14" spans="1:48" ht="38.25">
      <c r="A14" s="32" t="s">
        <v>140</v>
      </c>
      <c r="B14" s="35" t="s">
        <v>141</v>
      </c>
      <c r="C14" s="36">
        <v>1900000</v>
      </c>
      <c r="D14" s="56"/>
      <c r="E14" s="51"/>
      <c r="F14" s="55"/>
      <c r="G14" s="56"/>
      <c r="H14" s="56"/>
      <c r="I14" s="55"/>
      <c r="J14" s="60"/>
      <c r="K14" s="51"/>
      <c r="L14" s="56">
        <v>-200000</v>
      </c>
      <c r="M14" s="55"/>
      <c r="N14" s="88">
        <f t="shared" si="2"/>
        <v>1700000</v>
      </c>
    </row>
    <row r="15" spans="1:48" ht="25.5">
      <c r="A15" s="32" t="s">
        <v>42</v>
      </c>
      <c r="B15" s="35" t="s">
        <v>43</v>
      </c>
      <c r="C15" s="36">
        <v>7000000</v>
      </c>
      <c r="D15" s="56"/>
      <c r="E15" s="51"/>
      <c r="F15" s="55"/>
      <c r="G15" s="54"/>
      <c r="H15" s="55"/>
      <c r="I15" s="55"/>
      <c r="J15" s="60"/>
      <c r="K15" s="51"/>
      <c r="L15" s="56">
        <v>-350000</v>
      </c>
      <c r="M15" s="55"/>
      <c r="N15" s="88">
        <f t="shared" si="2"/>
        <v>6650000</v>
      </c>
    </row>
    <row r="16" spans="1:48">
      <c r="A16" s="32" t="s">
        <v>44</v>
      </c>
      <c r="B16" s="35" t="s">
        <v>45</v>
      </c>
      <c r="C16" s="36">
        <v>280000</v>
      </c>
      <c r="D16" s="56"/>
      <c r="E16" s="51"/>
      <c r="F16" s="55"/>
      <c r="G16" s="54"/>
      <c r="H16" s="55"/>
      <c r="I16" s="55"/>
      <c r="J16" s="60"/>
      <c r="K16" s="51"/>
      <c r="L16" s="56">
        <v>705000</v>
      </c>
      <c r="M16" s="55"/>
      <c r="N16" s="88">
        <f t="shared" si="2"/>
        <v>985000</v>
      </c>
    </row>
    <row r="17" spans="1:14" ht="38.25">
      <c r="A17" s="38" t="s">
        <v>46</v>
      </c>
      <c r="B17" s="35" t="s">
        <v>47</v>
      </c>
      <c r="C17" s="36">
        <v>950000</v>
      </c>
      <c r="D17" s="36"/>
      <c r="E17" s="36"/>
      <c r="F17" s="36"/>
      <c r="G17" s="36"/>
      <c r="H17" s="36"/>
      <c r="I17" s="36"/>
      <c r="J17" s="60"/>
      <c r="K17" s="51"/>
      <c r="L17" s="56">
        <v>7050000</v>
      </c>
      <c r="M17" s="55"/>
      <c r="N17" s="88">
        <f t="shared" si="2"/>
        <v>8000000</v>
      </c>
    </row>
    <row r="18" spans="1:14">
      <c r="A18" s="32" t="s">
        <v>48</v>
      </c>
      <c r="B18" s="35" t="s">
        <v>49</v>
      </c>
      <c r="C18" s="36">
        <f>C19+C20</f>
        <v>39700000</v>
      </c>
      <c r="D18" s="36">
        <f t="shared" ref="D18:I18" si="9">D19+D20</f>
        <v>0</v>
      </c>
      <c r="E18" s="36">
        <f t="shared" si="9"/>
        <v>0</v>
      </c>
      <c r="F18" s="36">
        <f t="shared" si="9"/>
        <v>0</v>
      </c>
      <c r="G18" s="36">
        <f t="shared" si="9"/>
        <v>0</v>
      </c>
      <c r="H18" s="36">
        <f t="shared" si="9"/>
        <v>0</v>
      </c>
      <c r="I18" s="36">
        <f t="shared" si="9"/>
        <v>0</v>
      </c>
      <c r="J18" s="60">
        <f>J19+J20</f>
        <v>0</v>
      </c>
      <c r="K18" s="36">
        <f t="shared" ref="K18:M18" si="10">K19+K20</f>
        <v>0</v>
      </c>
      <c r="L18" s="36">
        <f t="shared" si="10"/>
        <v>0</v>
      </c>
      <c r="M18" s="36">
        <f t="shared" si="10"/>
        <v>0</v>
      </c>
      <c r="N18" s="88">
        <f t="shared" si="2"/>
        <v>39700000</v>
      </c>
    </row>
    <row r="19" spans="1:14">
      <c r="A19" s="32" t="s">
        <v>50</v>
      </c>
      <c r="B19" s="35" t="s">
        <v>51</v>
      </c>
      <c r="C19" s="36">
        <v>18700000</v>
      </c>
      <c r="D19" s="56"/>
      <c r="E19" s="51"/>
      <c r="F19" s="55"/>
      <c r="G19" s="54"/>
      <c r="H19" s="56"/>
      <c r="I19" s="55"/>
      <c r="J19" s="60"/>
      <c r="K19" s="51"/>
      <c r="L19" s="56"/>
      <c r="M19" s="55"/>
      <c r="N19" s="88">
        <f t="shared" si="2"/>
        <v>18700000</v>
      </c>
    </row>
    <row r="20" spans="1:14">
      <c r="A20" s="32" t="s">
        <v>52</v>
      </c>
      <c r="B20" s="35" t="s">
        <v>53</v>
      </c>
      <c r="C20" s="36">
        <v>21000000</v>
      </c>
      <c r="D20" s="56"/>
      <c r="E20" s="51"/>
      <c r="F20" s="55"/>
      <c r="G20" s="56"/>
      <c r="H20" s="56"/>
      <c r="I20" s="55"/>
      <c r="J20" s="60"/>
      <c r="K20" s="51"/>
      <c r="L20" s="56"/>
      <c r="M20" s="55"/>
      <c r="N20" s="88">
        <f t="shared" si="2"/>
        <v>21000000</v>
      </c>
    </row>
    <row r="21" spans="1:14">
      <c r="A21" s="32" t="s">
        <v>54</v>
      </c>
      <c r="B21" s="35" t="s">
        <v>55</v>
      </c>
      <c r="C21" s="36">
        <f>C22+C23</f>
        <v>5100000</v>
      </c>
      <c r="D21" s="36">
        <f t="shared" ref="D21:I21" si="11">D22+D23</f>
        <v>0</v>
      </c>
      <c r="E21" s="36">
        <f t="shared" si="11"/>
        <v>0</v>
      </c>
      <c r="F21" s="36">
        <f t="shared" si="11"/>
        <v>0</v>
      </c>
      <c r="G21" s="36">
        <f t="shared" si="11"/>
        <v>0</v>
      </c>
      <c r="H21" s="36">
        <f t="shared" si="11"/>
        <v>0</v>
      </c>
      <c r="I21" s="36">
        <f t="shared" si="11"/>
        <v>0</v>
      </c>
      <c r="J21" s="60">
        <f>J22+J23</f>
        <v>0</v>
      </c>
      <c r="K21" s="36">
        <f t="shared" ref="K21:M21" si="12">K22+K23</f>
        <v>0</v>
      </c>
      <c r="L21" s="36">
        <f t="shared" si="12"/>
        <v>0</v>
      </c>
      <c r="M21" s="36">
        <f t="shared" si="12"/>
        <v>0</v>
      </c>
      <c r="N21" s="88">
        <f t="shared" si="2"/>
        <v>5100000</v>
      </c>
    </row>
    <row r="22" spans="1:14" ht="38.25">
      <c r="A22" s="32" t="s">
        <v>56</v>
      </c>
      <c r="B22" s="35" t="s">
        <v>57</v>
      </c>
      <c r="C22" s="36">
        <v>5050000</v>
      </c>
      <c r="D22" s="56"/>
      <c r="E22" s="51"/>
      <c r="F22" s="55"/>
      <c r="G22" s="54"/>
      <c r="H22" s="55"/>
      <c r="I22" s="55"/>
      <c r="J22" s="60"/>
      <c r="K22" s="51"/>
      <c r="L22" s="56"/>
      <c r="M22" s="55"/>
      <c r="N22" s="88">
        <f t="shared" si="2"/>
        <v>5050000</v>
      </c>
    </row>
    <row r="23" spans="1:14" ht="51">
      <c r="A23" s="32" t="s">
        <v>58</v>
      </c>
      <c r="B23" s="35" t="s">
        <v>59</v>
      </c>
      <c r="C23" s="36">
        <v>50000</v>
      </c>
      <c r="D23" s="56"/>
      <c r="E23" s="51"/>
      <c r="F23" s="55"/>
      <c r="G23" s="54"/>
      <c r="H23" s="55"/>
      <c r="I23" s="55"/>
      <c r="J23" s="60"/>
      <c r="K23" s="51"/>
      <c r="L23" s="56"/>
      <c r="M23" s="55"/>
      <c r="N23" s="88">
        <f t="shared" si="2"/>
        <v>50000</v>
      </c>
    </row>
    <row r="24" spans="1:14" ht="63.75">
      <c r="A24" s="32" t="s">
        <v>60</v>
      </c>
      <c r="B24" s="35" t="s">
        <v>61</v>
      </c>
      <c r="C24" s="36">
        <f>C25+C26+C27</f>
        <v>20918000</v>
      </c>
      <c r="D24" s="36">
        <f t="shared" ref="D24:I24" si="13">D25+D26+D27</f>
        <v>0</v>
      </c>
      <c r="E24" s="36">
        <f t="shared" si="13"/>
        <v>0</v>
      </c>
      <c r="F24" s="36">
        <f t="shared" si="13"/>
        <v>0</v>
      </c>
      <c r="G24" s="36">
        <f t="shared" si="13"/>
        <v>0</v>
      </c>
      <c r="H24" s="36">
        <f t="shared" si="13"/>
        <v>0</v>
      </c>
      <c r="I24" s="36">
        <f t="shared" si="13"/>
        <v>0</v>
      </c>
      <c r="J24" s="60">
        <f>J25+J26+J27</f>
        <v>0</v>
      </c>
      <c r="K24" s="36">
        <f t="shared" ref="K24:M24" si="14">K25+K26+K27</f>
        <v>0</v>
      </c>
      <c r="L24" s="36">
        <f t="shared" si="14"/>
        <v>5730000</v>
      </c>
      <c r="M24" s="36">
        <f t="shared" si="14"/>
        <v>0</v>
      </c>
      <c r="N24" s="88">
        <f t="shared" si="2"/>
        <v>26648000</v>
      </c>
    </row>
    <row r="25" spans="1:14" ht="140.25">
      <c r="A25" s="32" t="s">
        <v>62</v>
      </c>
      <c r="B25" s="39" t="s">
        <v>63</v>
      </c>
      <c r="C25" s="36">
        <v>13537000</v>
      </c>
      <c r="D25" s="56"/>
      <c r="E25" s="51"/>
      <c r="F25" s="55"/>
      <c r="G25" s="54"/>
      <c r="H25" s="56"/>
      <c r="I25" s="55"/>
      <c r="J25" s="60"/>
      <c r="K25" s="51"/>
      <c r="L25" s="56">
        <v>2300000</v>
      </c>
      <c r="M25" s="55"/>
      <c r="N25" s="88">
        <f t="shared" si="2"/>
        <v>15837000</v>
      </c>
    </row>
    <row r="26" spans="1:14" ht="38.25">
      <c r="A26" s="32" t="s">
        <v>64</v>
      </c>
      <c r="B26" s="39" t="s">
        <v>65</v>
      </c>
      <c r="C26" s="36">
        <v>1071000</v>
      </c>
      <c r="D26" s="56"/>
      <c r="E26" s="51"/>
      <c r="F26" s="55"/>
      <c r="G26" s="54"/>
      <c r="H26" s="56"/>
      <c r="I26" s="55"/>
      <c r="J26" s="60"/>
      <c r="K26" s="51"/>
      <c r="L26" s="56">
        <v>2530000</v>
      </c>
      <c r="M26" s="55"/>
      <c r="N26" s="88">
        <f t="shared" si="2"/>
        <v>3601000</v>
      </c>
    </row>
    <row r="27" spans="1:14" ht="114.75">
      <c r="A27" s="32" t="s">
        <v>66</v>
      </c>
      <c r="B27" s="40" t="s">
        <v>67</v>
      </c>
      <c r="C27" s="36">
        <v>6310000</v>
      </c>
      <c r="D27" s="56"/>
      <c r="E27" s="51"/>
      <c r="F27" s="55"/>
      <c r="G27" s="54"/>
      <c r="H27" s="56"/>
      <c r="I27" s="55"/>
      <c r="J27" s="60"/>
      <c r="K27" s="51"/>
      <c r="L27" s="56">
        <v>900000</v>
      </c>
      <c r="M27" s="55"/>
      <c r="N27" s="88">
        <f t="shared" si="2"/>
        <v>7210000</v>
      </c>
    </row>
    <row r="28" spans="1:14" ht="25.5">
      <c r="A28" s="32" t="s">
        <v>68</v>
      </c>
      <c r="B28" s="35" t="s">
        <v>69</v>
      </c>
      <c r="C28" s="36">
        <f>C29</f>
        <v>1600000</v>
      </c>
      <c r="D28" s="36">
        <f t="shared" ref="D28:I28" si="15">D29</f>
        <v>0</v>
      </c>
      <c r="E28" s="36">
        <f t="shared" si="15"/>
        <v>0</v>
      </c>
      <c r="F28" s="36">
        <f t="shared" si="15"/>
        <v>0</v>
      </c>
      <c r="G28" s="36">
        <f t="shared" si="15"/>
        <v>0</v>
      </c>
      <c r="H28" s="36">
        <f t="shared" si="15"/>
        <v>0</v>
      </c>
      <c r="I28" s="36">
        <f t="shared" si="15"/>
        <v>0</v>
      </c>
      <c r="J28" s="60">
        <f>J29</f>
        <v>0</v>
      </c>
      <c r="K28" s="36">
        <f t="shared" ref="K28:M28" si="16">K29</f>
        <v>0</v>
      </c>
      <c r="L28" s="36">
        <f t="shared" si="16"/>
        <v>-300000</v>
      </c>
      <c r="M28" s="36">
        <f t="shared" si="16"/>
        <v>0</v>
      </c>
      <c r="N28" s="88">
        <f t="shared" si="2"/>
        <v>1300000</v>
      </c>
    </row>
    <row r="29" spans="1:14" ht="25.5">
      <c r="A29" s="32" t="s">
        <v>70</v>
      </c>
      <c r="B29" s="35" t="s">
        <v>71</v>
      </c>
      <c r="C29" s="36">
        <v>1600000</v>
      </c>
      <c r="D29" s="56"/>
      <c r="E29" s="51"/>
      <c r="F29" s="55"/>
      <c r="G29" s="54"/>
      <c r="H29" s="55"/>
      <c r="I29" s="55"/>
      <c r="J29" s="60"/>
      <c r="K29" s="51"/>
      <c r="L29" s="56">
        <v>-300000</v>
      </c>
      <c r="M29" s="55"/>
      <c r="N29" s="88">
        <f t="shared" si="2"/>
        <v>1300000</v>
      </c>
    </row>
    <row r="30" spans="1:14" ht="51">
      <c r="A30" s="32" t="s">
        <v>72</v>
      </c>
      <c r="B30" s="35" t="s">
        <v>73</v>
      </c>
      <c r="C30" s="36">
        <f>C31</f>
        <v>300000</v>
      </c>
      <c r="D30" s="36">
        <f t="shared" ref="D30:I30" si="17">D31</f>
        <v>0</v>
      </c>
      <c r="E30" s="36">
        <f t="shared" si="17"/>
        <v>0</v>
      </c>
      <c r="F30" s="36">
        <f t="shared" si="17"/>
        <v>0</v>
      </c>
      <c r="G30" s="36"/>
      <c r="H30" s="36">
        <f t="shared" si="17"/>
        <v>0</v>
      </c>
      <c r="I30" s="36">
        <f t="shared" si="17"/>
        <v>0</v>
      </c>
      <c r="J30" s="60">
        <f>J31</f>
        <v>0</v>
      </c>
      <c r="K30" s="36">
        <f t="shared" ref="K30:M30" si="18">K31</f>
        <v>0</v>
      </c>
      <c r="L30" s="36">
        <f t="shared" si="18"/>
        <v>550000</v>
      </c>
      <c r="M30" s="36">
        <f t="shared" si="18"/>
        <v>0</v>
      </c>
      <c r="N30" s="88">
        <f t="shared" si="2"/>
        <v>850000</v>
      </c>
    </row>
    <row r="31" spans="1:14" ht="25.5">
      <c r="A31" s="31" t="s">
        <v>74</v>
      </c>
      <c r="B31" s="39" t="s">
        <v>75</v>
      </c>
      <c r="C31" s="36">
        <v>300000</v>
      </c>
      <c r="D31" s="56"/>
      <c r="E31" s="51"/>
      <c r="F31" s="55"/>
      <c r="G31" s="56"/>
      <c r="H31" s="55"/>
      <c r="I31" s="55"/>
      <c r="J31" s="60"/>
      <c r="K31" s="51"/>
      <c r="L31" s="56">
        <v>550000</v>
      </c>
      <c r="M31" s="55"/>
      <c r="N31" s="88">
        <f t="shared" si="2"/>
        <v>850000</v>
      </c>
    </row>
    <row r="32" spans="1:14" ht="38.25">
      <c r="A32" s="32" t="s">
        <v>76</v>
      </c>
      <c r="B32" s="35" t="s">
        <v>77</v>
      </c>
      <c r="C32" s="36">
        <f>C33+C34</f>
        <v>950000</v>
      </c>
      <c r="D32" s="36">
        <f t="shared" ref="D32:F32" si="19">D33+D34</f>
        <v>0</v>
      </c>
      <c r="E32" s="36">
        <f t="shared" si="19"/>
        <v>0</v>
      </c>
      <c r="F32" s="36">
        <f t="shared" si="19"/>
        <v>0</v>
      </c>
      <c r="G32" s="36"/>
      <c r="H32" s="36">
        <f t="shared" ref="H32:I32" si="20">H33+H34</f>
        <v>0</v>
      </c>
      <c r="I32" s="36">
        <f t="shared" si="20"/>
        <v>0</v>
      </c>
      <c r="J32" s="60">
        <f>J33+J34</f>
        <v>0</v>
      </c>
      <c r="K32" s="36">
        <f t="shared" ref="K32:M32" si="21">K33+K34</f>
        <v>0</v>
      </c>
      <c r="L32" s="36">
        <f t="shared" si="21"/>
        <v>2850000</v>
      </c>
      <c r="M32" s="36">
        <f t="shared" si="21"/>
        <v>0</v>
      </c>
      <c r="N32" s="88">
        <f t="shared" si="2"/>
        <v>3800000</v>
      </c>
    </row>
    <row r="33" spans="1:14" ht="114.75">
      <c r="A33" s="32" t="s">
        <v>78</v>
      </c>
      <c r="B33" s="39" t="s">
        <v>79</v>
      </c>
      <c r="C33" s="36">
        <v>500000</v>
      </c>
      <c r="D33" s="56"/>
      <c r="E33" s="51"/>
      <c r="F33" s="55"/>
      <c r="G33" s="54"/>
      <c r="H33" s="56"/>
      <c r="I33" s="55"/>
      <c r="J33" s="60"/>
      <c r="K33" s="51"/>
      <c r="L33" s="56">
        <v>1100000</v>
      </c>
      <c r="M33" s="55"/>
      <c r="N33" s="88">
        <f t="shared" si="2"/>
        <v>1600000</v>
      </c>
    </row>
    <row r="34" spans="1:14" ht="51">
      <c r="A34" s="41" t="s">
        <v>80</v>
      </c>
      <c r="B34" s="39" t="s">
        <v>81</v>
      </c>
      <c r="C34" s="36">
        <v>450000</v>
      </c>
      <c r="D34" s="56"/>
      <c r="E34" s="51"/>
      <c r="F34" s="55"/>
      <c r="G34" s="56"/>
      <c r="H34" s="56"/>
      <c r="I34" s="55"/>
      <c r="J34" s="60"/>
      <c r="K34" s="51"/>
      <c r="L34" s="56">
        <v>1750000</v>
      </c>
      <c r="M34" s="55"/>
      <c r="N34" s="88">
        <f t="shared" si="2"/>
        <v>2200000</v>
      </c>
    </row>
    <row r="35" spans="1:14" ht="25.5">
      <c r="A35" s="32" t="s">
        <v>82</v>
      </c>
      <c r="B35" s="35" t="s">
        <v>83</v>
      </c>
      <c r="C35" s="36">
        <v>1000000</v>
      </c>
      <c r="D35" s="36"/>
      <c r="E35" s="36"/>
      <c r="F35" s="36"/>
      <c r="G35" s="36"/>
      <c r="H35" s="36"/>
      <c r="I35" s="36"/>
      <c r="J35" s="60"/>
      <c r="K35" s="51"/>
      <c r="L35" s="56">
        <v>1000000</v>
      </c>
      <c r="M35" s="55"/>
      <c r="N35" s="88">
        <f t="shared" si="2"/>
        <v>2000000</v>
      </c>
    </row>
    <row r="36" spans="1:14" ht="25.5">
      <c r="A36" s="37" t="s">
        <v>84</v>
      </c>
      <c r="B36" s="33" t="s">
        <v>85</v>
      </c>
      <c r="C36" s="34">
        <f>C37</f>
        <v>731337298.81999993</v>
      </c>
      <c r="D36" s="34">
        <f>D37</f>
        <v>0</v>
      </c>
      <c r="E36" s="34">
        <f t="shared" ref="E36:M36" si="22">E37</f>
        <v>57577255.870000005</v>
      </c>
      <c r="F36" s="34">
        <f t="shared" si="22"/>
        <v>8172156.6299999999</v>
      </c>
      <c r="G36" s="34">
        <f t="shared" si="22"/>
        <v>19467290</v>
      </c>
      <c r="H36" s="34">
        <f t="shared" si="22"/>
        <v>-18601199.439999998</v>
      </c>
      <c r="I36" s="34">
        <f t="shared" si="22"/>
        <v>13450508</v>
      </c>
      <c r="J36" s="34">
        <f t="shared" si="22"/>
        <v>12732024.379999999</v>
      </c>
      <c r="K36" s="34">
        <f t="shared" si="22"/>
        <v>3276500</v>
      </c>
      <c r="L36" s="34">
        <f t="shared" si="22"/>
        <v>24315174.770000003</v>
      </c>
      <c r="M36" s="34">
        <f t="shared" si="22"/>
        <v>-5485834.419999999</v>
      </c>
      <c r="N36" s="88">
        <f t="shared" si="2"/>
        <v>846241174.6099999</v>
      </c>
    </row>
    <row r="37" spans="1:14" ht="51">
      <c r="A37" s="32" t="s">
        <v>86</v>
      </c>
      <c r="B37" s="35" t="s">
        <v>87</v>
      </c>
      <c r="C37" s="36">
        <f>C38+C43+C65+C90</f>
        <v>731337298.81999993</v>
      </c>
      <c r="D37" s="36">
        <f>D38+D43+D65+D90</f>
        <v>0</v>
      </c>
      <c r="E37" s="36">
        <f>E38+E43+E65+E90</f>
        <v>57577255.870000005</v>
      </c>
      <c r="F37" s="36">
        <f>F38+F43+F65+F90</f>
        <v>8172156.6299999999</v>
      </c>
      <c r="G37" s="36">
        <f>G38+G43+G65+G90</f>
        <v>19467290</v>
      </c>
      <c r="H37" s="36">
        <f t="shared" ref="H37:M37" si="23">H38+H43+H65+H90</f>
        <v>-18601199.439999998</v>
      </c>
      <c r="I37" s="36">
        <f t="shared" si="23"/>
        <v>13450508</v>
      </c>
      <c r="J37" s="36">
        <f t="shared" si="23"/>
        <v>12732024.379999999</v>
      </c>
      <c r="K37" s="36">
        <f t="shared" si="23"/>
        <v>3276500</v>
      </c>
      <c r="L37" s="36">
        <f t="shared" si="23"/>
        <v>24315174.770000003</v>
      </c>
      <c r="M37" s="36">
        <f t="shared" si="23"/>
        <v>-5485834.419999999</v>
      </c>
      <c r="N37" s="88">
        <f t="shared" si="2"/>
        <v>846241174.6099999</v>
      </c>
    </row>
    <row r="38" spans="1:14" ht="25.5">
      <c r="A38" s="37" t="s">
        <v>88</v>
      </c>
      <c r="B38" s="40" t="s">
        <v>89</v>
      </c>
      <c r="C38" s="36">
        <f>C39</f>
        <v>0</v>
      </c>
      <c r="D38" s="36">
        <f>D39</f>
        <v>0</v>
      </c>
      <c r="E38" s="92">
        <f>E39</f>
        <v>0</v>
      </c>
      <c r="F38" s="36">
        <f>F39+F42</f>
        <v>0</v>
      </c>
      <c r="G38" s="36">
        <f>G39+G42</f>
        <v>10467290</v>
      </c>
      <c r="H38" s="36">
        <f t="shared" ref="H38:M38" si="24">H39+H42</f>
        <v>15774920</v>
      </c>
      <c r="I38" s="36">
        <f t="shared" si="24"/>
        <v>10501380</v>
      </c>
      <c r="J38" s="36">
        <f t="shared" si="24"/>
        <v>0</v>
      </c>
      <c r="K38" s="36">
        <f t="shared" si="24"/>
        <v>3276500</v>
      </c>
      <c r="L38" s="36">
        <f t="shared" si="24"/>
        <v>8863650</v>
      </c>
      <c r="M38" s="36">
        <f t="shared" si="24"/>
        <v>0</v>
      </c>
      <c r="N38" s="88">
        <f t="shared" si="2"/>
        <v>48883740</v>
      </c>
    </row>
    <row r="39" spans="1:14" ht="38.25">
      <c r="A39" s="42" t="s">
        <v>90</v>
      </c>
      <c r="B39" s="43" t="s">
        <v>91</v>
      </c>
      <c r="C39" s="44">
        <f>C41+C42</f>
        <v>0</v>
      </c>
      <c r="D39" s="36">
        <f>D41+D42</f>
        <v>0</v>
      </c>
      <c r="E39" s="92">
        <f t="shared" ref="E39:F39" si="25">E41+E42</f>
        <v>0</v>
      </c>
      <c r="F39" s="36">
        <f t="shared" si="25"/>
        <v>0</v>
      </c>
      <c r="G39" s="36">
        <f>G41</f>
        <v>0</v>
      </c>
      <c r="H39" s="36"/>
      <c r="I39" s="36"/>
      <c r="J39" s="61"/>
      <c r="K39" s="51"/>
      <c r="L39" s="55"/>
      <c r="M39" s="55"/>
      <c r="N39" s="88">
        <f t="shared" si="2"/>
        <v>0</v>
      </c>
    </row>
    <row r="40" spans="1:14">
      <c r="A40" s="42"/>
      <c r="B40" s="43" t="s">
        <v>34</v>
      </c>
      <c r="C40" s="91"/>
      <c r="D40" s="56"/>
      <c r="E40" s="97"/>
      <c r="F40" s="55"/>
      <c r="G40" s="54"/>
      <c r="H40" s="55"/>
      <c r="I40" s="55"/>
      <c r="J40" s="60"/>
      <c r="K40" s="51"/>
      <c r="L40" s="55"/>
      <c r="M40" s="55"/>
      <c r="N40" s="88">
        <f t="shared" si="2"/>
        <v>0</v>
      </c>
    </row>
    <row r="41" spans="1:14" ht="76.5">
      <c r="A41" s="42"/>
      <c r="B41" s="43" t="s">
        <v>92</v>
      </c>
      <c r="C41" s="91"/>
      <c r="D41" s="56"/>
      <c r="E41" s="98">
        <v>0</v>
      </c>
      <c r="F41" s="55"/>
      <c r="G41" s="54"/>
      <c r="H41" s="55"/>
      <c r="I41" s="55"/>
      <c r="J41" s="61"/>
      <c r="K41" s="51"/>
      <c r="L41" s="55"/>
      <c r="M41" s="55"/>
      <c r="N41" s="88">
        <f t="shared" si="2"/>
        <v>0</v>
      </c>
    </row>
    <row r="42" spans="1:14" ht="53.25" customHeight="1">
      <c r="A42" s="45" t="s">
        <v>166</v>
      </c>
      <c r="B42" s="46" t="s">
        <v>167</v>
      </c>
      <c r="C42" s="91">
        <v>0</v>
      </c>
      <c r="D42" s="56"/>
      <c r="E42" s="98">
        <v>0</v>
      </c>
      <c r="F42" s="55"/>
      <c r="G42" s="56">
        <v>10467290</v>
      </c>
      <c r="H42" s="56">
        <v>15774920</v>
      </c>
      <c r="I42" s="56">
        <v>10501380</v>
      </c>
      <c r="J42" s="61">
        <v>0</v>
      </c>
      <c r="K42" s="44">
        <v>3276500</v>
      </c>
      <c r="L42" s="44">
        <v>8863650</v>
      </c>
      <c r="M42" s="44">
        <v>0</v>
      </c>
      <c r="N42" s="88">
        <f t="shared" si="2"/>
        <v>48883740</v>
      </c>
    </row>
    <row r="43" spans="1:14" ht="38.25">
      <c r="A43" s="32" t="s">
        <v>93</v>
      </c>
      <c r="B43" s="76" t="s">
        <v>94</v>
      </c>
      <c r="C43" s="44">
        <f>C46+C47+C48+C49+C51+C50+C45+C44</f>
        <v>148582887.99000001</v>
      </c>
      <c r="D43" s="44">
        <f>D46+D47+D48+D49+D51+D50+D45+D44</f>
        <v>0</v>
      </c>
      <c r="E43" s="44">
        <f>E46+E47+E48+E49+E51+E50+E45+E44</f>
        <v>57490481.870000005</v>
      </c>
      <c r="F43" s="44">
        <f>F46+F47+F48+F49+F51+F50+F45+F44</f>
        <v>8172156.6299999999</v>
      </c>
      <c r="G43" s="44">
        <f t="shared" ref="G43:M43" si="26">G46+G47+G48+G49+G51+G50+G45+G44</f>
        <v>9000000</v>
      </c>
      <c r="H43" s="44">
        <f t="shared" si="26"/>
        <v>0</v>
      </c>
      <c r="I43" s="44">
        <f t="shared" si="26"/>
        <v>2910000</v>
      </c>
      <c r="J43" s="44">
        <f>J44+J45+J46+J47+J48+J49+J51</f>
        <v>0</v>
      </c>
      <c r="K43" s="44">
        <f t="shared" si="26"/>
        <v>0</v>
      </c>
      <c r="L43" s="44">
        <f t="shared" si="26"/>
        <v>12999566.35</v>
      </c>
      <c r="M43" s="44">
        <f t="shared" si="26"/>
        <v>-5403684.3599999994</v>
      </c>
      <c r="N43" s="88">
        <f t="shared" si="2"/>
        <v>233751408.48000002</v>
      </c>
    </row>
    <row r="44" spans="1:14" ht="166.5" customHeight="1">
      <c r="A44" s="47" t="s">
        <v>100</v>
      </c>
      <c r="B44" s="43" t="s">
        <v>142</v>
      </c>
      <c r="C44" s="44">
        <v>14265690.050000001</v>
      </c>
      <c r="D44" s="56"/>
      <c r="E44" s="56">
        <v>55363397.170000002</v>
      </c>
      <c r="F44" s="56"/>
      <c r="G44" s="56"/>
      <c r="H44" s="55"/>
      <c r="I44" s="55"/>
      <c r="J44" s="61"/>
      <c r="K44" s="51"/>
      <c r="L44" s="55"/>
      <c r="M44" s="55"/>
      <c r="N44" s="88">
        <f t="shared" si="2"/>
        <v>69629087.219999999</v>
      </c>
    </row>
    <row r="45" spans="1:14" ht="132.75" customHeight="1">
      <c r="A45" s="47" t="s">
        <v>95</v>
      </c>
      <c r="B45" s="77" t="s">
        <v>143</v>
      </c>
      <c r="C45" s="44">
        <v>4944483.76</v>
      </c>
      <c r="D45" s="57"/>
      <c r="E45" s="56">
        <v>7226761.96</v>
      </c>
      <c r="F45" s="56"/>
      <c r="G45" s="54"/>
      <c r="H45" s="55"/>
      <c r="I45" s="55"/>
      <c r="J45" s="61"/>
      <c r="K45" s="51"/>
      <c r="L45" s="55"/>
      <c r="M45" s="54">
        <v>-5340387.68</v>
      </c>
      <c r="N45" s="88">
        <f t="shared" si="2"/>
        <v>6830858.0399999991</v>
      </c>
    </row>
    <row r="46" spans="1:14" ht="51">
      <c r="A46" s="31" t="s">
        <v>144</v>
      </c>
      <c r="B46" s="78" t="s">
        <v>96</v>
      </c>
      <c r="C46" s="44">
        <v>4246141.8</v>
      </c>
      <c r="D46" s="36"/>
      <c r="E46" s="36"/>
      <c r="F46" s="36"/>
      <c r="G46" s="36"/>
      <c r="H46" s="36"/>
      <c r="I46" s="36"/>
      <c r="J46" s="36"/>
      <c r="K46" s="51"/>
      <c r="L46" s="55"/>
      <c r="M46" s="55"/>
      <c r="N46" s="88">
        <f t="shared" si="2"/>
        <v>4246141.8</v>
      </c>
    </row>
    <row r="47" spans="1:14" ht="38.25">
      <c r="A47" s="89" t="s">
        <v>145</v>
      </c>
      <c r="B47" s="71" t="s">
        <v>146</v>
      </c>
      <c r="C47" s="44">
        <v>0</v>
      </c>
      <c r="D47" s="44">
        <v>16657215.699999999</v>
      </c>
      <c r="E47" s="55"/>
      <c r="F47" s="55"/>
      <c r="G47" s="54"/>
      <c r="H47" s="55"/>
      <c r="I47" s="56"/>
      <c r="J47" s="61"/>
      <c r="K47" s="51"/>
      <c r="L47" s="55"/>
      <c r="M47" s="55"/>
      <c r="N47" s="88">
        <f t="shared" si="2"/>
        <v>16657215.699999999</v>
      </c>
    </row>
    <row r="48" spans="1:14" ht="51">
      <c r="A48" s="47" t="s">
        <v>97</v>
      </c>
      <c r="B48" s="43" t="s">
        <v>98</v>
      </c>
      <c r="C48" s="44">
        <v>25406962.960000001</v>
      </c>
      <c r="D48" s="56"/>
      <c r="E48" s="55"/>
      <c r="F48" s="55"/>
      <c r="G48" s="54"/>
      <c r="H48" s="55"/>
      <c r="I48" s="56"/>
      <c r="J48" s="61"/>
      <c r="K48" s="51"/>
      <c r="L48" s="55"/>
      <c r="M48" s="55"/>
      <c r="N48" s="88">
        <f t="shared" si="2"/>
        <v>25406962.960000001</v>
      </c>
    </row>
    <row r="49" spans="1:14" ht="51">
      <c r="A49" s="47" t="s">
        <v>147</v>
      </c>
      <c r="B49" s="43" t="s">
        <v>99</v>
      </c>
      <c r="C49" s="44">
        <v>0</v>
      </c>
      <c r="D49" s="56"/>
      <c r="E49" s="56"/>
      <c r="F49" s="55"/>
      <c r="G49" s="54"/>
      <c r="H49" s="55"/>
      <c r="I49" s="56"/>
      <c r="J49" s="61"/>
      <c r="K49" s="51"/>
      <c r="L49" s="55"/>
      <c r="M49" s="55"/>
      <c r="N49" s="88">
        <f t="shared" si="2"/>
        <v>0</v>
      </c>
    </row>
    <row r="50" spans="1:14" hidden="1">
      <c r="A50" s="47"/>
      <c r="B50" s="43"/>
      <c r="C50" s="44"/>
      <c r="D50" s="56"/>
      <c r="E50" s="55"/>
      <c r="F50" s="55"/>
      <c r="G50" s="54"/>
      <c r="H50" s="55"/>
      <c r="I50" s="56"/>
      <c r="J50" s="61">
        <v>3404178.8</v>
      </c>
      <c r="K50" s="51"/>
      <c r="L50" s="55"/>
      <c r="M50" s="55"/>
      <c r="N50" s="88">
        <f t="shared" si="2"/>
        <v>3404178.8</v>
      </c>
    </row>
    <row r="51" spans="1:14" ht="25.5">
      <c r="A51" s="32" t="s">
        <v>101</v>
      </c>
      <c r="B51" s="79" t="s">
        <v>102</v>
      </c>
      <c r="C51" s="44">
        <f>C53+C54+C55+C56+C57+C58+C59+C60+C61+C62+C63</f>
        <v>99719609.420000002</v>
      </c>
      <c r="D51" s="44">
        <f>D53+D54+D55+D56+D57+D58+D59+D60+D61+D62</f>
        <v>-16657215.699999999</v>
      </c>
      <c r="E51" s="44">
        <f t="shared" ref="E51:F51" si="27">E53+E54+E55+E56+E57+E58+E60+E61+E62+E63</f>
        <v>-5099677.26</v>
      </c>
      <c r="F51" s="44">
        <f t="shared" si="27"/>
        <v>8172156.6299999999</v>
      </c>
      <c r="G51" s="44">
        <f>G53+G54+G55+G56+G57+G58+G60+G61+G62+G63</f>
        <v>9000000</v>
      </c>
      <c r="H51" s="44">
        <f t="shared" ref="H51:M51" si="28">H53+H54+H55+H56+H57+H58+H60+H61+H62+H63</f>
        <v>0</v>
      </c>
      <c r="I51" s="44">
        <f t="shared" si="28"/>
        <v>2910000</v>
      </c>
      <c r="J51" s="44">
        <f t="shared" si="28"/>
        <v>0</v>
      </c>
      <c r="K51" s="44">
        <f t="shared" si="28"/>
        <v>0</v>
      </c>
      <c r="L51" s="44">
        <f t="shared" si="28"/>
        <v>12999566.35</v>
      </c>
      <c r="M51" s="44">
        <f t="shared" si="28"/>
        <v>-63296.68</v>
      </c>
      <c r="N51" s="88">
        <f t="shared" si="2"/>
        <v>110981142.75999998</v>
      </c>
    </row>
    <row r="52" spans="1:14">
      <c r="A52" s="48"/>
      <c r="B52" s="80" t="s">
        <v>34</v>
      </c>
      <c r="C52" s="36"/>
      <c r="D52" s="56"/>
      <c r="E52" s="55"/>
      <c r="F52" s="55"/>
      <c r="G52" s="54"/>
      <c r="H52" s="55"/>
      <c r="I52" s="56"/>
      <c r="J52" s="61"/>
      <c r="K52" s="51"/>
      <c r="L52" s="55"/>
      <c r="M52" s="55"/>
      <c r="N52" s="88">
        <f t="shared" si="2"/>
        <v>0</v>
      </c>
    </row>
    <row r="53" spans="1:14" ht="76.5">
      <c r="A53" s="47"/>
      <c r="B53" s="80" t="s">
        <v>148</v>
      </c>
      <c r="C53" s="44">
        <v>5618657.4900000002</v>
      </c>
      <c r="D53" s="56"/>
      <c r="E53" s="55"/>
      <c r="F53" s="55"/>
      <c r="G53" s="54"/>
      <c r="H53" s="55"/>
      <c r="I53" s="56"/>
      <c r="J53" s="61"/>
      <c r="K53" s="51"/>
      <c r="L53" s="56">
        <v>12999566.35</v>
      </c>
      <c r="M53" s="55"/>
      <c r="N53" s="88">
        <f t="shared" si="2"/>
        <v>18618223.84</v>
      </c>
    </row>
    <row r="54" spans="1:14" ht="51">
      <c r="A54" s="47"/>
      <c r="B54" s="43" t="s">
        <v>149</v>
      </c>
      <c r="C54" s="44">
        <v>5099677.26</v>
      </c>
      <c r="D54" s="56"/>
      <c r="E54" s="56">
        <v>-5099677.26</v>
      </c>
      <c r="F54" s="55"/>
      <c r="G54" s="54"/>
      <c r="H54" s="55"/>
      <c r="I54" s="56">
        <v>2910000</v>
      </c>
      <c r="J54" s="61"/>
      <c r="K54" s="51"/>
      <c r="L54" s="55"/>
      <c r="M54" s="56">
        <v>-63296.68</v>
      </c>
      <c r="N54" s="88">
        <f t="shared" si="2"/>
        <v>2846703.32</v>
      </c>
    </row>
    <row r="55" spans="1:14" ht="76.5">
      <c r="A55" s="47"/>
      <c r="B55" s="43" t="s">
        <v>103</v>
      </c>
      <c r="C55" s="44">
        <v>60000000</v>
      </c>
      <c r="D55" s="36"/>
      <c r="E55" s="36"/>
      <c r="F55" s="36"/>
      <c r="G55" s="36"/>
      <c r="H55" s="36"/>
      <c r="I55" s="36"/>
      <c r="J55" s="61"/>
      <c r="K55" s="51"/>
      <c r="L55" s="55"/>
      <c r="M55" s="55"/>
      <c r="N55" s="88">
        <f t="shared" si="2"/>
        <v>60000000</v>
      </c>
    </row>
    <row r="56" spans="1:14" ht="51">
      <c r="A56" s="47"/>
      <c r="B56" s="43" t="s">
        <v>104</v>
      </c>
      <c r="C56" s="44">
        <v>12117616.08</v>
      </c>
      <c r="D56" s="56"/>
      <c r="E56" s="55"/>
      <c r="F56" s="55"/>
      <c r="G56" s="54"/>
      <c r="H56" s="55"/>
      <c r="I56" s="56"/>
      <c r="J56" s="61"/>
      <c r="K56" s="51"/>
      <c r="L56" s="55"/>
      <c r="M56" s="55"/>
      <c r="N56" s="88">
        <f t="shared" si="2"/>
        <v>12117616.08</v>
      </c>
    </row>
    <row r="57" spans="1:14" ht="63.75">
      <c r="A57" s="47"/>
      <c r="B57" s="43" t="s">
        <v>106</v>
      </c>
      <c r="C57" s="44"/>
      <c r="D57" s="56"/>
      <c r="E57" s="55"/>
      <c r="F57" s="56">
        <v>8172156.6299999999</v>
      </c>
      <c r="G57" s="54"/>
      <c r="H57" s="55"/>
      <c r="I57" s="56"/>
      <c r="J57" s="61"/>
      <c r="K57" s="51"/>
      <c r="L57" s="55"/>
      <c r="M57" s="55"/>
      <c r="N57" s="88">
        <f t="shared" si="2"/>
        <v>8172156.6299999999</v>
      </c>
    </row>
    <row r="58" spans="1:14" ht="76.5">
      <c r="A58" s="47"/>
      <c r="B58" s="43" t="s">
        <v>105</v>
      </c>
      <c r="C58" s="44">
        <v>226442.89</v>
      </c>
      <c r="D58" s="56"/>
      <c r="E58" s="55"/>
      <c r="F58" s="55"/>
      <c r="G58" s="54"/>
      <c r="H58" s="55"/>
      <c r="I58" s="56"/>
      <c r="J58" s="61"/>
      <c r="K58" s="51"/>
      <c r="L58" s="55"/>
      <c r="M58" s="55"/>
      <c r="N58" s="88">
        <f t="shared" si="2"/>
        <v>226442.89</v>
      </c>
    </row>
    <row r="59" spans="1:14" ht="102">
      <c r="A59" s="47"/>
      <c r="B59" s="46" t="s">
        <v>163</v>
      </c>
      <c r="C59" s="44">
        <v>16657215.699999999</v>
      </c>
      <c r="D59" s="56">
        <v>-16657215.699999999</v>
      </c>
      <c r="E59" s="56"/>
      <c r="F59" s="55"/>
      <c r="G59" s="56"/>
      <c r="H59" s="55"/>
      <c r="I59" s="56"/>
      <c r="J59" s="61"/>
      <c r="K59" s="51"/>
      <c r="L59" s="55"/>
      <c r="M59" s="55"/>
      <c r="N59" s="88">
        <f t="shared" si="2"/>
        <v>0</v>
      </c>
    </row>
    <row r="60" spans="1:14" ht="63.75">
      <c r="A60" s="47"/>
      <c r="B60" s="43" t="s">
        <v>107</v>
      </c>
      <c r="C60" s="44">
        <v>0</v>
      </c>
      <c r="D60" s="56"/>
      <c r="E60" s="55"/>
      <c r="F60" s="55"/>
      <c r="G60" s="54"/>
      <c r="H60" s="55"/>
      <c r="I60" s="56"/>
      <c r="J60" s="61"/>
      <c r="K60" s="51"/>
      <c r="L60" s="55"/>
      <c r="M60" s="55"/>
      <c r="N60" s="88">
        <f t="shared" si="2"/>
        <v>0</v>
      </c>
    </row>
    <row r="61" spans="1:14" ht="51.75">
      <c r="A61" s="47"/>
      <c r="B61" s="81" t="s">
        <v>150</v>
      </c>
      <c r="C61" s="44">
        <v>0</v>
      </c>
      <c r="D61" s="56"/>
      <c r="E61" s="55"/>
      <c r="F61" s="55"/>
      <c r="G61" s="54"/>
      <c r="H61" s="55"/>
      <c r="I61" s="56"/>
      <c r="J61" s="61"/>
      <c r="K61" s="51"/>
      <c r="L61" s="55"/>
      <c r="M61" s="55"/>
      <c r="N61" s="88">
        <f t="shared" si="2"/>
        <v>0</v>
      </c>
    </row>
    <row r="62" spans="1:14" ht="51">
      <c r="A62" s="47"/>
      <c r="B62" s="43" t="s">
        <v>130</v>
      </c>
      <c r="C62" s="44">
        <v>0</v>
      </c>
      <c r="D62" s="56"/>
      <c r="E62" s="55"/>
      <c r="F62" s="55"/>
      <c r="G62" s="54"/>
      <c r="H62" s="55"/>
      <c r="I62" s="56"/>
      <c r="J62" s="61"/>
      <c r="K62" s="51"/>
      <c r="L62" s="55"/>
      <c r="M62" s="55"/>
      <c r="N62" s="88">
        <f t="shared" si="2"/>
        <v>0</v>
      </c>
    </row>
    <row r="63" spans="1:14" ht="63.75">
      <c r="A63" s="47"/>
      <c r="B63" s="43" t="s">
        <v>168</v>
      </c>
      <c r="C63" s="44">
        <v>0</v>
      </c>
      <c r="D63" s="56"/>
      <c r="E63" s="55"/>
      <c r="F63" s="55"/>
      <c r="G63" s="56">
        <v>9000000</v>
      </c>
      <c r="H63" s="55"/>
      <c r="I63" s="56"/>
      <c r="J63" s="61"/>
      <c r="K63" s="51"/>
      <c r="L63" s="55"/>
      <c r="M63" s="55"/>
      <c r="N63" s="88">
        <f t="shared" si="2"/>
        <v>9000000</v>
      </c>
    </row>
    <row r="64" spans="1:14">
      <c r="A64" s="47"/>
      <c r="B64" s="81"/>
      <c r="C64" s="44"/>
      <c r="D64" s="56"/>
      <c r="E64" s="55"/>
      <c r="F64" s="56"/>
      <c r="G64" s="56"/>
      <c r="H64" s="55"/>
      <c r="I64" s="56"/>
      <c r="J64" s="61"/>
      <c r="K64" s="51"/>
      <c r="L64" s="55"/>
      <c r="M64" s="55"/>
      <c r="N64" s="88">
        <f t="shared" si="2"/>
        <v>0</v>
      </c>
    </row>
    <row r="65" spans="1:14" ht="33.75" customHeight="1">
      <c r="A65" s="37" t="s">
        <v>108</v>
      </c>
      <c r="B65" s="53" t="s">
        <v>109</v>
      </c>
      <c r="C65" s="36">
        <f>C66+C82+C84+C88+C86+C83+C85+C87+C89</f>
        <v>558652410.82999992</v>
      </c>
      <c r="D65" s="36">
        <f>D66+D82+D84+D88+D86+D83+D85+D87+D89</f>
        <v>0</v>
      </c>
      <c r="E65" s="36">
        <f>E66+E82+E84+E88+E86+E83+E85+E87+E89</f>
        <v>86774</v>
      </c>
      <c r="F65" s="36">
        <f>F66+F82+F84+F88+F86+F83+F85+F87+F89</f>
        <v>0</v>
      </c>
      <c r="G65" s="36">
        <f t="shared" ref="G65:M65" si="29">G66+G82+G84+G88+G86+G83+G85+G87+G89</f>
        <v>0</v>
      </c>
      <c r="H65" s="36">
        <f t="shared" si="29"/>
        <v>-34376119.439999998</v>
      </c>
      <c r="I65" s="36">
        <f t="shared" si="29"/>
        <v>39128</v>
      </c>
      <c r="J65" s="36">
        <f t="shared" si="29"/>
        <v>12732024.379999999</v>
      </c>
      <c r="K65" s="36">
        <f t="shared" si="29"/>
        <v>0</v>
      </c>
      <c r="L65" s="36">
        <f t="shared" si="29"/>
        <v>2451958.42</v>
      </c>
      <c r="M65" s="36">
        <f t="shared" si="29"/>
        <v>-82150.06</v>
      </c>
      <c r="N65" s="88">
        <f t="shared" si="2"/>
        <v>539504026.13</v>
      </c>
    </row>
    <row r="66" spans="1:14" ht="51">
      <c r="A66" s="45" t="s">
        <v>110</v>
      </c>
      <c r="B66" s="79" t="s">
        <v>111</v>
      </c>
      <c r="C66" s="36">
        <f>C68+C69+C70+C71+C72+C73+C74+C75+C76+C78+C79+C80+C81</f>
        <v>432795615.26999998</v>
      </c>
      <c r="D66" s="36">
        <f>D68+D69+D70+D71+D72+D73+D74+D75+D76+D78+D79+D80+D81+D77</f>
        <v>6637424</v>
      </c>
      <c r="E66" s="36">
        <f>E68+E69+E70+E71+E72+E73+E74+E75+E76+E78+E79+E80+E81</f>
        <v>0</v>
      </c>
      <c r="F66" s="36">
        <f t="shared" ref="F66:G66" si="30">F68+F69+F70+F71+F73+F74+F75+F76+F78+F79+F80+F81</f>
        <v>0</v>
      </c>
      <c r="G66" s="36">
        <f t="shared" si="30"/>
        <v>0</v>
      </c>
      <c r="H66" s="36">
        <f>H68+H69+H70+H71+H73+H74+H75+H76+H78+H79+H80+H81+H77</f>
        <v>-1346305.98</v>
      </c>
      <c r="I66" s="36">
        <f>I68+I69+I70+I71+I73+I74+I75+I76+I78+I79+I80+I81+I77</f>
        <v>39128</v>
      </c>
      <c r="J66" s="36">
        <f t="shared" ref="J66:M66" si="31">J68+J69+J70+J71+J73+J74+J75+J76+J78+J79+J80+J81+J77</f>
        <v>12713683.379999999</v>
      </c>
      <c r="K66" s="36">
        <f t="shared" si="31"/>
        <v>0</v>
      </c>
      <c r="L66" s="36">
        <f t="shared" si="31"/>
        <v>4225740.42</v>
      </c>
      <c r="M66" s="36">
        <f t="shared" si="31"/>
        <v>0</v>
      </c>
      <c r="N66" s="88">
        <f t="shared" si="2"/>
        <v>455065285.08999997</v>
      </c>
    </row>
    <row r="67" spans="1:14">
      <c r="A67" s="41"/>
      <c r="B67" s="79" t="s">
        <v>34</v>
      </c>
      <c r="C67" s="36"/>
      <c r="D67" s="56"/>
      <c r="E67" s="55"/>
      <c r="F67" s="55"/>
      <c r="G67" s="54"/>
      <c r="H67" s="55"/>
      <c r="I67" s="56"/>
      <c r="J67" s="61"/>
      <c r="K67" s="51"/>
      <c r="L67" s="55"/>
      <c r="M67" s="55"/>
      <c r="N67" s="88">
        <f t="shared" si="2"/>
        <v>0</v>
      </c>
    </row>
    <row r="68" spans="1:14" ht="127.5">
      <c r="A68" s="41"/>
      <c r="B68" s="79" t="s">
        <v>112</v>
      </c>
      <c r="C68" s="36">
        <v>208787137</v>
      </c>
      <c r="D68" s="56"/>
      <c r="E68" s="55"/>
      <c r="F68" s="55"/>
      <c r="G68" s="56"/>
      <c r="H68" s="55"/>
      <c r="I68" s="56"/>
      <c r="J68" s="61">
        <v>432226</v>
      </c>
      <c r="K68" s="51"/>
      <c r="L68" s="55"/>
      <c r="M68" s="55"/>
      <c r="N68" s="88">
        <f t="shared" si="2"/>
        <v>209219363</v>
      </c>
    </row>
    <row r="69" spans="1:14" ht="63.75">
      <c r="A69" s="41"/>
      <c r="B69" s="53" t="s">
        <v>113</v>
      </c>
      <c r="C69" s="36">
        <v>0</v>
      </c>
      <c r="D69" s="56">
        <v>8660650</v>
      </c>
      <c r="E69" s="55"/>
      <c r="F69" s="56"/>
      <c r="G69" s="54"/>
      <c r="H69" s="55"/>
      <c r="I69" s="56"/>
      <c r="J69" s="61"/>
      <c r="K69" s="51"/>
      <c r="L69" s="55"/>
      <c r="M69" s="55"/>
      <c r="N69" s="88">
        <f t="shared" si="2"/>
        <v>8660650</v>
      </c>
    </row>
    <row r="70" spans="1:14" ht="102">
      <c r="A70" s="41"/>
      <c r="B70" s="79" t="s">
        <v>114</v>
      </c>
      <c r="C70" s="36">
        <v>182362970</v>
      </c>
      <c r="D70" s="36"/>
      <c r="E70" s="36"/>
      <c r="F70" s="36"/>
      <c r="G70" s="36"/>
      <c r="H70" s="36"/>
      <c r="I70" s="36"/>
      <c r="J70" s="36">
        <v>4976310</v>
      </c>
      <c r="K70" s="51"/>
      <c r="L70" s="55"/>
      <c r="M70" s="55"/>
      <c r="N70" s="88">
        <f t="shared" ref="N70:N91" si="32">SUM(C70:M70)</f>
        <v>187339280</v>
      </c>
    </row>
    <row r="71" spans="1:14" ht="63.75">
      <c r="A71" s="41"/>
      <c r="B71" s="79" t="s">
        <v>115</v>
      </c>
      <c r="C71" s="36">
        <v>5062165</v>
      </c>
      <c r="D71" s="56"/>
      <c r="E71" s="55"/>
      <c r="F71" s="55"/>
      <c r="G71" s="54"/>
      <c r="H71" s="55"/>
      <c r="I71" s="56"/>
      <c r="J71" s="60">
        <v>2909191.7</v>
      </c>
      <c r="K71" s="51"/>
      <c r="L71" s="55"/>
      <c r="M71" s="55"/>
      <c r="N71" s="88">
        <f t="shared" si="32"/>
        <v>7971356.7000000002</v>
      </c>
    </row>
    <row r="72" spans="1:14" ht="26.25">
      <c r="A72" s="41"/>
      <c r="B72" s="81" t="s">
        <v>164</v>
      </c>
      <c r="C72" s="36">
        <v>2023226</v>
      </c>
      <c r="D72" s="56">
        <v>-2023226</v>
      </c>
      <c r="E72" s="55"/>
      <c r="F72" s="55"/>
      <c r="G72" s="54"/>
      <c r="H72" s="55"/>
      <c r="I72" s="56"/>
      <c r="J72" s="60"/>
      <c r="K72" s="51"/>
      <c r="L72" s="55"/>
      <c r="M72" s="55"/>
      <c r="N72" s="88">
        <f t="shared" si="32"/>
        <v>0</v>
      </c>
    </row>
    <row r="73" spans="1:14" ht="63.75">
      <c r="A73" s="41"/>
      <c r="B73" s="53" t="s">
        <v>116</v>
      </c>
      <c r="C73" s="36">
        <v>870096</v>
      </c>
      <c r="D73" s="56"/>
      <c r="E73" s="55"/>
      <c r="F73" s="55"/>
      <c r="G73" s="54"/>
      <c r="H73" s="55"/>
      <c r="I73" s="56"/>
      <c r="J73" s="60">
        <v>7850</v>
      </c>
      <c r="K73" s="51"/>
      <c r="L73" s="55"/>
      <c r="M73" s="55"/>
      <c r="N73" s="88">
        <f t="shared" si="32"/>
        <v>877946</v>
      </c>
    </row>
    <row r="74" spans="1:14" ht="114.75">
      <c r="A74" s="41"/>
      <c r="B74" s="79" t="s">
        <v>117</v>
      </c>
      <c r="C74" s="92">
        <v>1241.48</v>
      </c>
      <c r="D74" s="36"/>
      <c r="E74" s="36"/>
      <c r="F74" s="36"/>
      <c r="G74" s="36"/>
      <c r="H74" s="36"/>
      <c r="I74" s="36"/>
      <c r="J74" s="60"/>
      <c r="K74" s="51"/>
      <c r="L74" s="55"/>
      <c r="M74" s="55"/>
      <c r="N74" s="88">
        <f t="shared" si="32"/>
        <v>1241.48</v>
      </c>
    </row>
    <row r="75" spans="1:14" ht="76.5">
      <c r="A75" s="41"/>
      <c r="B75" s="53" t="s">
        <v>119</v>
      </c>
      <c r="C75" s="44">
        <v>2798772</v>
      </c>
      <c r="D75" s="58"/>
      <c r="E75" s="55"/>
      <c r="F75" s="55"/>
      <c r="G75" s="54"/>
      <c r="H75" s="55"/>
      <c r="I75" s="56"/>
      <c r="J75" s="60">
        <v>24983</v>
      </c>
      <c r="K75" s="51"/>
      <c r="L75" s="55"/>
      <c r="M75" s="55"/>
      <c r="N75" s="88">
        <f t="shared" si="32"/>
        <v>2823755</v>
      </c>
    </row>
    <row r="76" spans="1:14" ht="114.75">
      <c r="A76" s="41"/>
      <c r="B76" s="53" t="s">
        <v>120</v>
      </c>
      <c r="C76" s="44">
        <v>18678492.5</v>
      </c>
      <c r="D76" s="56"/>
      <c r="E76" s="55"/>
      <c r="F76" s="55"/>
      <c r="G76" s="56"/>
      <c r="H76" s="55"/>
      <c r="I76" s="56"/>
      <c r="J76" s="60">
        <v>4363122.68</v>
      </c>
      <c r="K76" s="51"/>
      <c r="L76" s="56">
        <v>2590740.42</v>
      </c>
      <c r="M76" s="55"/>
      <c r="N76" s="88">
        <f t="shared" si="32"/>
        <v>25632355.600000001</v>
      </c>
    </row>
    <row r="77" spans="1:14" ht="92.25" customHeight="1">
      <c r="A77" s="41"/>
      <c r="B77" s="99" t="s">
        <v>170</v>
      </c>
      <c r="C77" s="44"/>
      <c r="D77" s="56"/>
      <c r="E77" s="55"/>
      <c r="F77" s="55"/>
      <c r="G77" s="56"/>
      <c r="H77" s="55"/>
      <c r="I77" s="56">
        <v>39128</v>
      </c>
      <c r="J77" s="60"/>
      <c r="K77" s="51"/>
      <c r="L77" s="55"/>
      <c r="M77" s="55"/>
      <c r="N77" s="88">
        <f t="shared" si="32"/>
        <v>39128</v>
      </c>
    </row>
    <row r="78" spans="1:14" ht="92.25" customHeight="1">
      <c r="A78" s="41"/>
      <c r="B78" s="53" t="s">
        <v>121</v>
      </c>
      <c r="C78" s="44">
        <v>8555000</v>
      </c>
      <c r="D78" s="56"/>
      <c r="E78" s="55"/>
      <c r="F78" s="55"/>
      <c r="G78" s="54"/>
      <c r="H78" s="55"/>
      <c r="I78" s="56"/>
      <c r="J78" s="60"/>
      <c r="K78" s="51"/>
      <c r="L78" s="56">
        <v>1635000</v>
      </c>
      <c r="M78" s="55"/>
      <c r="N78" s="88">
        <f t="shared" si="32"/>
        <v>10190000</v>
      </c>
    </row>
    <row r="79" spans="1:14" ht="90.75" customHeight="1">
      <c r="A79" s="41"/>
      <c r="B79" s="53" t="s">
        <v>151</v>
      </c>
      <c r="C79" s="36">
        <v>3067028.4</v>
      </c>
      <c r="D79" s="56"/>
      <c r="E79" s="55"/>
      <c r="F79" s="55"/>
      <c r="G79" s="54"/>
      <c r="H79" s="56">
        <v>-1346305.98</v>
      </c>
      <c r="I79" s="56"/>
      <c r="J79" s="60"/>
      <c r="K79" s="51"/>
      <c r="L79" s="55"/>
      <c r="M79" s="55"/>
      <c r="N79" s="88">
        <f t="shared" si="32"/>
        <v>1720722.42</v>
      </c>
    </row>
    <row r="80" spans="1:14" ht="147.75" customHeight="1">
      <c r="A80" s="39"/>
      <c r="B80" s="53" t="s">
        <v>118</v>
      </c>
      <c r="C80" s="36">
        <v>3387.08</v>
      </c>
      <c r="D80" s="56"/>
      <c r="E80" s="55"/>
      <c r="F80" s="55"/>
      <c r="G80" s="54"/>
      <c r="H80" s="55"/>
      <c r="I80" s="56"/>
      <c r="J80" s="60"/>
      <c r="K80" s="51"/>
      <c r="L80" s="55"/>
      <c r="M80" s="55"/>
      <c r="N80" s="88">
        <f t="shared" si="32"/>
        <v>3387.08</v>
      </c>
    </row>
    <row r="81" spans="1:14" ht="94.5" customHeight="1">
      <c r="A81" s="41"/>
      <c r="B81" s="53" t="s">
        <v>152</v>
      </c>
      <c r="C81" s="36">
        <v>586099.81000000006</v>
      </c>
      <c r="D81" s="56"/>
      <c r="E81" s="55"/>
      <c r="F81" s="55"/>
      <c r="G81" s="54"/>
      <c r="H81" s="55"/>
      <c r="I81" s="56"/>
      <c r="J81" s="60"/>
      <c r="K81" s="51"/>
      <c r="L81" s="55"/>
      <c r="M81" s="55"/>
      <c r="N81" s="88">
        <f t="shared" si="32"/>
        <v>586099.81000000006</v>
      </c>
    </row>
    <row r="82" spans="1:14" ht="120.75" customHeight="1">
      <c r="A82" s="50" t="s">
        <v>122</v>
      </c>
      <c r="B82" s="79" t="s">
        <v>123</v>
      </c>
      <c r="C82" s="36">
        <v>12402430</v>
      </c>
      <c r="D82" s="56"/>
      <c r="E82" s="55"/>
      <c r="F82" s="55"/>
      <c r="G82" s="54"/>
      <c r="H82" s="55"/>
      <c r="I82" s="56"/>
      <c r="J82" s="60"/>
      <c r="K82" s="51"/>
      <c r="L82" s="56">
        <v>-1773782</v>
      </c>
      <c r="M82" s="55"/>
      <c r="N82" s="88">
        <f t="shared" si="32"/>
        <v>10628648</v>
      </c>
    </row>
    <row r="83" spans="1:14" ht="102">
      <c r="A83" s="50" t="s">
        <v>131</v>
      </c>
      <c r="B83" s="82" t="s">
        <v>132</v>
      </c>
      <c r="C83" s="36">
        <v>76675710</v>
      </c>
      <c r="D83" s="56"/>
      <c r="E83" s="55"/>
      <c r="F83" s="55"/>
      <c r="G83" s="54"/>
      <c r="H83" s="56">
        <v>-33657649.460000001</v>
      </c>
      <c r="I83" s="56"/>
      <c r="J83" s="60"/>
      <c r="K83" s="51"/>
      <c r="L83" s="55"/>
      <c r="M83" s="55"/>
      <c r="N83" s="88">
        <f t="shared" si="32"/>
        <v>43018060.539999999</v>
      </c>
    </row>
    <row r="84" spans="1:14" ht="97.5" customHeight="1">
      <c r="A84" s="37" t="s">
        <v>124</v>
      </c>
      <c r="B84" s="53" t="s">
        <v>125</v>
      </c>
      <c r="C84" s="36">
        <v>61011.839999999997</v>
      </c>
      <c r="D84" s="56"/>
      <c r="E84" s="55"/>
      <c r="F84" s="55"/>
      <c r="G84" s="54"/>
      <c r="H84" s="55"/>
      <c r="I84" s="56"/>
      <c r="J84" s="62"/>
      <c r="K84" s="51"/>
      <c r="L84" s="55"/>
      <c r="M84" s="55"/>
      <c r="N84" s="88">
        <f t="shared" si="32"/>
        <v>61011.839999999997</v>
      </c>
    </row>
    <row r="85" spans="1:14" ht="63.75">
      <c r="A85" s="37" t="s">
        <v>133</v>
      </c>
      <c r="B85" s="53" t="s">
        <v>134</v>
      </c>
      <c r="C85" s="44">
        <v>827445.72</v>
      </c>
      <c r="D85" s="56"/>
      <c r="E85" s="55"/>
      <c r="F85" s="55"/>
      <c r="G85" s="54"/>
      <c r="H85" s="55"/>
      <c r="I85" s="56"/>
      <c r="J85" s="62"/>
      <c r="K85" s="51"/>
      <c r="L85" s="55"/>
      <c r="M85" s="56">
        <v>-82150.06</v>
      </c>
      <c r="N85" s="88">
        <f t="shared" si="32"/>
        <v>745295.65999999992</v>
      </c>
    </row>
    <row r="86" spans="1:14" ht="89.25">
      <c r="A86" s="90" t="s">
        <v>135</v>
      </c>
      <c r="B86" s="83" t="s">
        <v>136</v>
      </c>
      <c r="C86" s="84">
        <v>33234150</v>
      </c>
      <c r="D86" s="56">
        <v>-8660650</v>
      </c>
      <c r="E86" s="55"/>
      <c r="F86" s="55"/>
      <c r="G86" s="54"/>
      <c r="H86" s="55"/>
      <c r="I86" s="56"/>
      <c r="J86" s="62"/>
      <c r="K86" s="51"/>
      <c r="L86" s="55"/>
      <c r="M86" s="55"/>
      <c r="N86" s="88">
        <f t="shared" si="32"/>
        <v>24573500</v>
      </c>
    </row>
    <row r="87" spans="1:14" ht="51">
      <c r="A87" s="31" t="s">
        <v>153</v>
      </c>
      <c r="B87" s="72" t="s">
        <v>154</v>
      </c>
      <c r="C87" s="44">
        <v>614304</v>
      </c>
      <c r="D87" s="56"/>
      <c r="E87" s="55"/>
      <c r="F87" s="55"/>
      <c r="G87" s="54"/>
      <c r="H87" s="55"/>
      <c r="I87" s="56"/>
      <c r="J87" s="62"/>
      <c r="K87" s="51"/>
      <c r="L87" s="55"/>
      <c r="M87" s="55"/>
      <c r="N87" s="88">
        <f t="shared" si="32"/>
        <v>614304</v>
      </c>
    </row>
    <row r="88" spans="1:14" ht="54.75" customHeight="1">
      <c r="A88" s="85" t="s">
        <v>126</v>
      </c>
      <c r="B88" s="86" t="s">
        <v>127</v>
      </c>
      <c r="C88" s="93">
        <v>2041744</v>
      </c>
      <c r="D88" s="56"/>
      <c r="E88" s="56">
        <v>86774</v>
      </c>
      <c r="F88" s="55"/>
      <c r="G88" s="54"/>
      <c r="H88" s="56">
        <v>627836</v>
      </c>
      <c r="I88" s="56"/>
      <c r="J88" s="62"/>
      <c r="K88" s="51"/>
      <c r="L88" s="55"/>
      <c r="M88" s="55"/>
      <c r="N88" s="88">
        <f t="shared" si="32"/>
        <v>2756354</v>
      </c>
    </row>
    <row r="89" spans="1:14" ht="40.5" customHeight="1">
      <c r="A89" s="95" t="s">
        <v>155</v>
      </c>
      <c r="B89" s="49" t="s">
        <v>156</v>
      </c>
      <c r="C89" s="84"/>
      <c r="D89" s="36">
        <v>2023226</v>
      </c>
      <c r="E89" s="55"/>
      <c r="F89" s="55"/>
      <c r="G89" s="54"/>
      <c r="H89" s="56"/>
      <c r="I89" s="56"/>
      <c r="J89" s="62">
        <v>18341</v>
      </c>
      <c r="K89" s="51"/>
      <c r="L89" s="55"/>
      <c r="M89" s="55"/>
      <c r="N89" s="88">
        <f t="shared" si="32"/>
        <v>2041567</v>
      </c>
    </row>
    <row r="90" spans="1:14">
      <c r="A90" s="90" t="s">
        <v>137</v>
      </c>
      <c r="B90" s="87" t="s">
        <v>128</v>
      </c>
      <c r="C90" s="36">
        <f>C91</f>
        <v>24102000</v>
      </c>
      <c r="D90" s="36">
        <f>D91</f>
        <v>0</v>
      </c>
      <c r="E90" s="84">
        <f t="shared" ref="E90:M90" si="33">E91</f>
        <v>0</v>
      </c>
      <c r="F90" s="84">
        <f t="shared" si="33"/>
        <v>0</v>
      </c>
      <c r="G90" s="84">
        <f t="shared" si="33"/>
        <v>0</v>
      </c>
      <c r="H90" s="84">
        <f t="shared" si="33"/>
        <v>0</v>
      </c>
      <c r="I90" s="84">
        <f t="shared" si="33"/>
        <v>0</v>
      </c>
      <c r="J90" s="84">
        <f t="shared" si="33"/>
        <v>0</v>
      </c>
      <c r="K90" s="36">
        <f t="shared" si="33"/>
        <v>0</v>
      </c>
      <c r="L90" s="36">
        <f t="shared" si="33"/>
        <v>0</v>
      </c>
      <c r="M90" s="36">
        <f t="shared" si="33"/>
        <v>0</v>
      </c>
      <c r="N90" s="88">
        <f t="shared" si="32"/>
        <v>24102000</v>
      </c>
    </row>
    <row r="91" spans="1:14" ht="106.5" customHeight="1">
      <c r="A91" s="31" t="s">
        <v>138</v>
      </c>
      <c r="B91" s="39" t="s">
        <v>139</v>
      </c>
      <c r="C91" s="94">
        <v>24102000</v>
      </c>
      <c r="D91" s="56"/>
      <c r="E91" s="55"/>
      <c r="F91" s="55"/>
      <c r="G91" s="54"/>
      <c r="H91" s="55"/>
      <c r="I91" s="56"/>
      <c r="J91" s="62"/>
      <c r="K91" s="51"/>
      <c r="L91" s="55"/>
      <c r="M91" s="55"/>
      <c r="N91" s="88">
        <f t="shared" si="32"/>
        <v>24102000</v>
      </c>
    </row>
    <row r="92" spans="1:14">
      <c r="A92" s="127"/>
      <c r="B92" s="128" t="s">
        <v>129</v>
      </c>
      <c r="C92" s="129">
        <f t="shared" ref="C92:M92" si="34">C6+C37</f>
        <v>1233575298.8199999</v>
      </c>
      <c r="D92" s="129">
        <f t="shared" si="34"/>
        <v>0</v>
      </c>
      <c r="E92" s="129">
        <f t="shared" si="34"/>
        <v>57577255.870000005</v>
      </c>
      <c r="F92" s="129">
        <f t="shared" si="34"/>
        <v>8172156.6299999999</v>
      </c>
      <c r="G92" s="129">
        <f t="shared" si="34"/>
        <v>19467290</v>
      </c>
      <c r="H92" s="129">
        <f t="shared" si="34"/>
        <v>-18601199.439999998</v>
      </c>
      <c r="I92" s="129">
        <f t="shared" si="34"/>
        <v>13450508</v>
      </c>
      <c r="J92" s="129">
        <f t="shared" si="34"/>
        <v>12732024.379999999</v>
      </c>
      <c r="K92" s="129">
        <f t="shared" si="34"/>
        <v>3276500</v>
      </c>
      <c r="L92" s="88">
        <f t="shared" si="34"/>
        <v>41350174.770000003</v>
      </c>
      <c r="M92" s="88">
        <f t="shared" si="34"/>
        <v>-5485834.419999999</v>
      </c>
      <c r="N92" s="88">
        <f>SUM(C92:M92)</f>
        <v>1365514174.6100001</v>
      </c>
    </row>
    <row r="93" spans="1:14">
      <c r="A93" s="107"/>
      <c r="B93" s="108"/>
      <c r="C93" s="109"/>
      <c r="D93" s="110"/>
      <c r="E93" s="111"/>
      <c r="F93" s="110"/>
      <c r="G93" s="112"/>
      <c r="H93" s="113"/>
      <c r="I93" s="110"/>
      <c r="J93" s="109"/>
    </row>
    <row r="94" spans="1:14">
      <c r="A94" s="107"/>
      <c r="B94" s="108"/>
      <c r="C94" s="114"/>
      <c r="D94" s="110"/>
      <c r="E94" s="111"/>
      <c r="F94" s="113"/>
      <c r="G94" s="112"/>
      <c r="H94" s="113"/>
      <c r="I94" s="110"/>
      <c r="J94" s="109"/>
    </row>
    <row r="95" spans="1:14">
      <c r="A95" s="115"/>
      <c r="B95" s="116"/>
      <c r="C95" s="109"/>
      <c r="D95" s="110"/>
      <c r="E95" s="111"/>
      <c r="F95" s="113"/>
      <c r="G95" s="110"/>
      <c r="H95" s="113"/>
      <c r="I95" s="110"/>
      <c r="J95" s="109"/>
    </row>
    <row r="96" spans="1:14">
      <c r="A96" s="107"/>
      <c r="B96" s="108"/>
      <c r="C96" s="114"/>
      <c r="D96" s="110"/>
      <c r="E96" s="111"/>
      <c r="F96" s="113"/>
      <c r="G96" s="110"/>
      <c r="H96" s="117"/>
      <c r="I96" s="110"/>
      <c r="J96" s="109"/>
    </row>
    <row r="97" spans="1:10">
      <c r="A97" s="115"/>
      <c r="B97" s="118"/>
      <c r="C97" s="119"/>
      <c r="D97" s="110"/>
      <c r="E97" s="110"/>
      <c r="F97" s="110"/>
      <c r="G97" s="110"/>
      <c r="H97" s="110"/>
      <c r="I97" s="110"/>
      <c r="J97" s="109"/>
    </row>
    <row r="98" spans="1:10" hidden="1">
      <c r="A98" s="120"/>
      <c r="B98" s="108"/>
      <c r="C98" s="121"/>
      <c r="D98" s="110"/>
      <c r="E98" s="111"/>
      <c r="F98" s="113"/>
      <c r="G98" s="112"/>
      <c r="H98" s="113"/>
      <c r="I98" s="110"/>
      <c r="J98" s="109"/>
    </row>
    <row r="99" spans="1:10" hidden="1">
      <c r="A99" s="120"/>
      <c r="B99" s="108"/>
      <c r="C99" s="119"/>
      <c r="D99" s="110"/>
      <c r="E99" s="111"/>
      <c r="F99" s="113"/>
      <c r="G99" s="112"/>
      <c r="H99" s="113"/>
      <c r="I99" s="110"/>
      <c r="J99" s="109"/>
    </row>
    <row r="100" spans="1:10" hidden="1">
      <c r="A100" s="120"/>
      <c r="B100" s="108"/>
      <c r="C100" s="119"/>
      <c r="D100" s="110"/>
      <c r="E100" s="111"/>
      <c r="F100" s="113"/>
      <c r="G100" s="112"/>
      <c r="H100" s="113"/>
      <c r="I100" s="110"/>
      <c r="J100" s="109"/>
    </row>
    <row r="101" spans="1:10">
      <c r="A101" s="120"/>
      <c r="B101" s="108"/>
      <c r="C101" s="119"/>
      <c r="D101" s="110"/>
      <c r="E101" s="111"/>
      <c r="F101" s="113"/>
      <c r="G101" s="110"/>
      <c r="H101" s="113"/>
      <c r="I101" s="110"/>
      <c r="J101" s="109"/>
    </row>
    <row r="102" spans="1:10">
      <c r="A102" s="120"/>
      <c r="B102" s="108"/>
      <c r="C102" s="119"/>
      <c r="D102" s="110"/>
      <c r="E102" s="111"/>
      <c r="F102" s="113"/>
      <c r="G102" s="110"/>
      <c r="H102" s="113"/>
      <c r="I102" s="110"/>
      <c r="J102" s="109"/>
    </row>
    <row r="103" spans="1:10">
      <c r="A103" s="107"/>
      <c r="B103" s="108"/>
      <c r="C103" s="119"/>
      <c r="D103" s="110"/>
      <c r="E103" s="111"/>
      <c r="F103" s="113"/>
      <c r="G103" s="112"/>
      <c r="H103" s="113"/>
      <c r="I103" s="113"/>
      <c r="J103" s="109"/>
    </row>
    <row r="104" spans="1:10">
      <c r="A104" s="122"/>
      <c r="B104" s="123"/>
      <c r="C104" s="124"/>
      <c r="D104" s="125"/>
      <c r="E104" s="125"/>
      <c r="F104" s="125"/>
      <c r="G104" s="125"/>
      <c r="H104" s="125"/>
      <c r="I104" s="125"/>
      <c r="J104" s="125"/>
    </row>
    <row r="105" spans="1:10">
      <c r="A105" s="122"/>
      <c r="B105" s="123"/>
      <c r="C105" s="119"/>
      <c r="D105" s="111"/>
      <c r="E105" s="111"/>
      <c r="F105" s="113"/>
      <c r="G105" s="113"/>
      <c r="H105" s="113"/>
      <c r="I105" s="113"/>
      <c r="J105" s="126"/>
    </row>
    <row r="106" spans="1:10">
      <c r="F106" s="63"/>
      <c r="G106" s="63"/>
      <c r="H106" s="63"/>
      <c r="I106" s="63"/>
    </row>
  </sheetData>
  <mergeCells count="1">
    <mergeCell ref="D2:M2"/>
  </mergeCells>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доходы</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2022-05-13T01:47:37Z</dcterms:modified>
</cp:coreProperties>
</file>