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6380" windowHeight="8190" tabRatio="500"/>
  </bookViews>
  <sheets>
    <sheet name="Приложение 1 (ОТЧЕТНЫЙ ПЕРИОД)" sheetId="3" r:id="rId1"/>
    <sheet name="Приложение 2 (СВОД)" sheetId="4" r:id="rId2"/>
    <sheet name="ЗАВЕРШЕННЫЕ МЕРОПРИЯТИЯ" sheetId="7" r:id="rId3"/>
  </sheets>
  <externalReferences>
    <externalReference r:id="rId4"/>
  </externalReferences>
  <definedNames>
    <definedName name="_xlnm.Print_Titles" localSheetId="0">'Приложение 1 (ОТЧЕТНЫЙ ПЕРИОД)'!$3:$4</definedName>
    <definedName name="_xlnm.Print_Titles" localSheetId="1">'Приложение 2 (СВОД)'!$3:$4</definedName>
    <definedName name="_xlnm.Print_Area" localSheetId="1">'Приложение 2 (СВОД)'!$A$1:$N$139</definedName>
  </definedNames>
  <calcPr calcId="124519"/>
  <extLst>
    <ext xmlns:loext="http://schemas.libreoffice.org/" uri="{7626C862-2A13-11E5-B345-FEFF819CDC9F}">
      <loext:extCalcPr stringRefSyntax="ExcelA1"/>
    </ext>
  </extLst>
</workbook>
</file>

<file path=xl/calcChain.xml><?xml version="1.0" encoding="utf-8"?>
<calcChain xmlns="http://schemas.openxmlformats.org/spreadsheetml/2006/main">
  <c r="E576" i="3"/>
  <c r="G166" l="1"/>
  <c r="E743" l="1"/>
  <c r="M577"/>
  <c r="L577"/>
  <c r="K577"/>
  <c r="M576"/>
  <c r="L576"/>
  <c r="K576"/>
  <c r="M575"/>
  <c r="L575"/>
  <c r="K575"/>
  <c r="I577"/>
  <c r="H577"/>
  <c r="G577"/>
  <c r="I576"/>
  <c r="H576"/>
  <c r="G576"/>
  <c r="I575"/>
  <c r="H575"/>
  <c r="G575"/>
  <c r="E575"/>
  <c r="E577"/>
  <c r="N779"/>
  <c r="N778"/>
  <c r="N777"/>
  <c r="M776"/>
  <c r="L776"/>
  <c r="K776"/>
  <c r="I776"/>
  <c r="H776"/>
  <c r="G776"/>
  <c r="F776"/>
  <c r="E776"/>
  <c r="N776" s="1"/>
  <c r="E354" l="1"/>
  <c r="M166" l="1"/>
  <c r="M165"/>
  <c r="M164"/>
  <c r="L166"/>
  <c r="K166"/>
  <c r="L165"/>
  <c r="K165"/>
  <c r="L164"/>
  <c r="K164"/>
  <c r="I166"/>
  <c r="H166"/>
  <c r="F166"/>
  <c r="I165"/>
  <c r="H165"/>
  <c r="G165"/>
  <c r="F165"/>
  <c r="I164"/>
  <c r="H164"/>
  <c r="G164"/>
  <c r="F164"/>
  <c r="E166"/>
  <c r="E165"/>
  <c r="E164"/>
  <c r="M384" l="1"/>
  <c r="M383"/>
  <c r="M382"/>
  <c r="L384"/>
  <c r="L383"/>
  <c r="L382"/>
  <c r="I384"/>
  <c r="H384"/>
  <c r="G384"/>
  <c r="F384"/>
  <c r="I383"/>
  <c r="H383"/>
  <c r="G383"/>
  <c r="F383"/>
  <c r="I382"/>
  <c r="H382"/>
  <c r="G382"/>
  <c r="F382"/>
  <c r="E384"/>
  <c r="E383"/>
  <c r="E382"/>
  <c r="N364"/>
  <c r="N363"/>
  <c r="M361"/>
  <c r="L361"/>
  <c r="K361"/>
  <c r="I361"/>
  <c r="H361"/>
  <c r="G361"/>
  <c r="F361"/>
  <c r="N362" l="1"/>
  <c r="E361"/>
  <c r="N361" s="1"/>
  <c r="N88" l="1"/>
  <c r="N87"/>
  <c r="N86"/>
  <c r="M85"/>
  <c r="L85"/>
  <c r="K85"/>
  <c r="I85"/>
  <c r="H85"/>
  <c r="G85"/>
  <c r="F85"/>
  <c r="E85"/>
  <c r="N85" l="1"/>
  <c r="F701" l="1"/>
  <c r="E701"/>
  <c r="F693"/>
  <c r="E693"/>
  <c r="F689"/>
  <c r="E689"/>
  <c r="F685"/>
  <c r="E685"/>
  <c r="F673"/>
  <c r="E673"/>
  <c r="F665"/>
  <c r="E665"/>
  <c r="F657"/>
  <c r="E657"/>
  <c r="E653"/>
  <c r="F681"/>
  <c r="E681"/>
  <c r="F669"/>
  <c r="E669"/>
  <c r="F709"/>
  <c r="E709"/>
  <c r="F705"/>
  <c r="E705"/>
  <c r="F677"/>
  <c r="E677"/>
  <c r="E697" l="1"/>
  <c r="F661" l="1"/>
  <c r="F649"/>
  <c r="G744"/>
  <c r="G743"/>
  <c r="G742"/>
  <c r="G741"/>
  <c r="F744"/>
  <c r="F577" s="1"/>
  <c r="F743"/>
  <c r="F576" s="1"/>
  <c r="F742"/>
  <c r="F575" s="1"/>
  <c r="E742"/>
  <c r="E744"/>
  <c r="N740"/>
  <c r="N739"/>
  <c r="N738"/>
  <c r="M737"/>
  <c r="L737"/>
  <c r="I737"/>
  <c r="H737"/>
  <c r="N737" s="1"/>
  <c r="G737"/>
  <c r="F737"/>
  <c r="N736"/>
  <c r="N735"/>
  <c r="N734"/>
  <c r="N733"/>
  <c r="M733"/>
  <c r="L733"/>
  <c r="I733"/>
  <c r="H733"/>
  <c r="F733"/>
  <c r="N732"/>
  <c r="N731"/>
  <c r="N730"/>
  <c r="M729"/>
  <c r="L729"/>
  <c r="I729"/>
  <c r="H729"/>
  <c r="F729"/>
  <c r="N728"/>
  <c r="N727"/>
  <c r="N726"/>
  <c r="M725"/>
  <c r="L725"/>
  <c r="I725"/>
  <c r="H725"/>
  <c r="F725"/>
  <c r="N724"/>
  <c r="N723"/>
  <c r="N722"/>
  <c r="M721"/>
  <c r="L721"/>
  <c r="I721"/>
  <c r="H721"/>
  <c r="F721"/>
  <c r="N720"/>
  <c r="N719"/>
  <c r="N718"/>
  <c r="M717"/>
  <c r="L717"/>
  <c r="I717"/>
  <c r="H717"/>
  <c r="F717"/>
  <c r="N716"/>
  <c r="N715"/>
  <c r="N714"/>
  <c r="N713"/>
  <c r="M713"/>
  <c r="L713"/>
  <c r="I713"/>
  <c r="H713"/>
  <c r="F713"/>
  <c r="N712"/>
  <c r="N711"/>
  <c r="N710"/>
  <c r="N709"/>
  <c r="M709"/>
  <c r="L709"/>
  <c r="I709"/>
  <c r="H709"/>
  <c r="N708"/>
  <c r="N707"/>
  <c r="N706"/>
  <c r="N705"/>
  <c r="M705"/>
  <c r="L705"/>
  <c r="I705"/>
  <c r="H705"/>
  <c r="N704"/>
  <c r="N703"/>
  <c r="N702"/>
  <c r="N701"/>
  <c r="M701"/>
  <c r="L701"/>
  <c r="I701"/>
  <c r="H701"/>
  <c r="N700"/>
  <c r="N699"/>
  <c r="N698"/>
  <c r="N697"/>
  <c r="M697"/>
  <c r="L697"/>
  <c r="I697"/>
  <c r="H697"/>
  <c r="F697"/>
  <c r="N696"/>
  <c r="N695"/>
  <c r="N694"/>
  <c r="M693"/>
  <c r="L693"/>
  <c r="I693"/>
  <c r="H693"/>
  <c r="N693" s="1"/>
  <c r="N692"/>
  <c r="N691"/>
  <c r="N690"/>
  <c r="M689"/>
  <c r="L689"/>
  <c r="I689"/>
  <c r="H689"/>
  <c r="N689" s="1"/>
  <c r="N688"/>
  <c r="N687"/>
  <c r="N686"/>
  <c r="M685"/>
  <c r="L685"/>
  <c r="I685"/>
  <c r="H685"/>
  <c r="N685" s="1"/>
  <c r="N684"/>
  <c r="N683"/>
  <c r="N682"/>
  <c r="M681"/>
  <c r="L681"/>
  <c r="I681"/>
  <c r="H681"/>
  <c r="N681" s="1"/>
  <c r="N680"/>
  <c r="N679"/>
  <c r="N678"/>
  <c r="M677"/>
  <c r="L677"/>
  <c r="I677"/>
  <c r="H677"/>
  <c r="N677" s="1"/>
  <c r="N676"/>
  <c r="N675"/>
  <c r="N674"/>
  <c r="M673"/>
  <c r="L673"/>
  <c r="I673"/>
  <c r="H673"/>
  <c r="N673" s="1"/>
  <c r="N672"/>
  <c r="N671"/>
  <c r="N670"/>
  <c r="M669"/>
  <c r="L669"/>
  <c r="I669"/>
  <c r="H669"/>
  <c r="N669" s="1"/>
  <c r="N668"/>
  <c r="N667"/>
  <c r="N666"/>
  <c r="M665"/>
  <c r="L665"/>
  <c r="I665"/>
  <c r="H665"/>
  <c r="N665" s="1"/>
  <c r="N664"/>
  <c r="N663"/>
  <c r="N662"/>
  <c r="M661"/>
  <c r="L661"/>
  <c r="I661"/>
  <c r="H661"/>
  <c r="N661" s="1"/>
  <c r="N660"/>
  <c r="N659"/>
  <c r="N658"/>
  <c r="M657"/>
  <c r="L657"/>
  <c r="I657"/>
  <c r="H657"/>
  <c r="N657" s="1"/>
  <c r="N656"/>
  <c r="N655"/>
  <c r="N654"/>
  <c r="M653"/>
  <c r="L653"/>
  <c r="I653"/>
  <c r="H653"/>
  <c r="N653" s="1"/>
  <c r="F653"/>
  <c r="F741" l="1"/>
  <c r="N721"/>
  <c r="N729"/>
  <c r="N717"/>
  <c r="N725"/>
  <c r="M353" l="1"/>
  <c r="L353"/>
  <c r="K353"/>
  <c r="I353"/>
  <c r="H353"/>
  <c r="G353"/>
  <c r="F353"/>
  <c r="E353"/>
  <c r="M354"/>
  <c r="L354"/>
  <c r="K354"/>
  <c r="I354"/>
  <c r="H354"/>
  <c r="G354"/>
  <c r="F354"/>
  <c r="M355"/>
  <c r="L355"/>
  <c r="K355"/>
  <c r="I355"/>
  <c r="H355"/>
  <c r="G355"/>
  <c r="F355"/>
  <c r="E355"/>
  <c r="N485" l="1"/>
  <c r="N484"/>
  <c r="N483"/>
  <c r="M482"/>
  <c r="L482"/>
  <c r="K482"/>
  <c r="I482"/>
  <c r="H482"/>
  <c r="G482"/>
  <c r="F482"/>
  <c r="E482"/>
  <c r="N482" s="1"/>
  <c r="M64" i="4" l="1"/>
  <c r="L64"/>
  <c r="M63"/>
  <c r="L63"/>
  <c r="M62"/>
  <c r="L62"/>
  <c r="K64"/>
  <c r="K63"/>
  <c r="K62"/>
  <c r="I64"/>
  <c r="H64"/>
  <c r="I63"/>
  <c r="H63"/>
  <c r="I62"/>
  <c r="H62"/>
  <c r="G62"/>
  <c r="F62"/>
  <c r="E64"/>
  <c r="E63"/>
  <c r="E62"/>
  <c r="G64" l="1"/>
  <c r="F64"/>
  <c r="G63"/>
  <c r="F63"/>
  <c r="E352" i="3"/>
  <c r="E61" i="4" s="1"/>
  <c r="B353" i="3"/>
  <c r="I352"/>
  <c r="I61" i="4" s="1"/>
  <c r="H352" i="3"/>
  <c r="H61" i="4" s="1"/>
  <c r="N348" i="3"/>
  <c r="M348"/>
  <c r="L348"/>
  <c r="K348"/>
  <c r="I348"/>
  <c r="H348"/>
  <c r="G348"/>
  <c r="F348"/>
  <c r="E348"/>
  <c r="N343"/>
  <c r="M343"/>
  <c r="L343"/>
  <c r="K343"/>
  <c r="I343"/>
  <c r="H343"/>
  <c r="G343"/>
  <c r="F343"/>
  <c r="E343"/>
  <c r="N336"/>
  <c r="M336"/>
  <c r="L336"/>
  <c r="K336"/>
  <c r="I336"/>
  <c r="H336"/>
  <c r="G336"/>
  <c r="F336"/>
  <c r="E336"/>
  <c r="N329"/>
  <c r="M329"/>
  <c r="L329"/>
  <c r="K329"/>
  <c r="I329"/>
  <c r="H329"/>
  <c r="G329"/>
  <c r="F329"/>
  <c r="E329"/>
  <c r="N318"/>
  <c r="M318"/>
  <c r="L318"/>
  <c r="K318"/>
  <c r="I318"/>
  <c r="H318"/>
  <c r="G318"/>
  <c r="F318"/>
  <c r="E318"/>
  <c r="N311"/>
  <c r="M311"/>
  <c r="L311"/>
  <c r="K311"/>
  <c r="I311"/>
  <c r="H311"/>
  <c r="G311"/>
  <c r="F311"/>
  <c r="E311"/>
  <c r="N303"/>
  <c r="M303"/>
  <c r="L303"/>
  <c r="K303"/>
  <c r="I303"/>
  <c r="H303"/>
  <c r="G303"/>
  <c r="F303"/>
  <c r="E303"/>
  <c r="N299"/>
  <c r="N298"/>
  <c r="N297"/>
  <c r="M296"/>
  <c r="L296"/>
  <c r="K296"/>
  <c r="I296"/>
  <c r="H296"/>
  <c r="G296"/>
  <c r="F296"/>
  <c r="E296"/>
  <c r="N289"/>
  <c r="M289"/>
  <c r="L289"/>
  <c r="K289"/>
  <c r="I289"/>
  <c r="H289"/>
  <c r="G289"/>
  <c r="F289"/>
  <c r="E289"/>
  <c r="N282"/>
  <c r="M282"/>
  <c r="L282"/>
  <c r="K282"/>
  <c r="I282"/>
  <c r="H282"/>
  <c r="G282"/>
  <c r="F282"/>
  <c r="E282"/>
  <c r="N278"/>
  <c r="N277"/>
  <c r="N276"/>
  <c r="M275"/>
  <c r="L275"/>
  <c r="K275"/>
  <c r="I275"/>
  <c r="H275"/>
  <c r="G275"/>
  <c r="F275"/>
  <c r="E275"/>
  <c r="N267"/>
  <c r="M267"/>
  <c r="L267"/>
  <c r="K267"/>
  <c r="I267"/>
  <c r="H267"/>
  <c r="G267"/>
  <c r="F267"/>
  <c r="E267"/>
  <c r="N263"/>
  <c r="N262"/>
  <c r="N261"/>
  <c r="M260"/>
  <c r="L260"/>
  <c r="K260"/>
  <c r="I260"/>
  <c r="H260"/>
  <c r="G260"/>
  <c r="F260"/>
  <c r="E260"/>
  <c r="N256"/>
  <c r="N255"/>
  <c r="N254"/>
  <c r="M253"/>
  <c r="L253"/>
  <c r="K253"/>
  <c r="I253"/>
  <c r="H253"/>
  <c r="G253"/>
  <c r="F253"/>
  <c r="E253"/>
  <c r="N248"/>
  <c r="N247"/>
  <c r="N246"/>
  <c r="M245"/>
  <c r="L245"/>
  <c r="K245"/>
  <c r="I245"/>
  <c r="H245"/>
  <c r="G245"/>
  <c r="F245"/>
  <c r="E245"/>
  <c r="N241"/>
  <c r="N240"/>
  <c r="N239"/>
  <c r="M238"/>
  <c r="L238"/>
  <c r="K238"/>
  <c r="I238"/>
  <c r="H238"/>
  <c r="G238"/>
  <c r="F238"/>
  <c r="E238"/>
  <c r="N234"/>
  <c r="N233"/>
  <c r="N232"/>
  <c r="M231"/>
  <c r="L231"/>
  <c r="K231"/>
  <c r="I231"/>
  <c r="H231"/>
  <c r="G231"/>
  <c r="F231"/>
  <c r="E231"/>
  <c r="N230"/>
  <c r="N229"/>
  <c r="N228"/>
  <c r="M227"/>
  <c r="L227"/>
  <c r="K227"/>
  <c r="I227"/>
  <c r="H227"/>
  <c r="G227"/>
  <c r="F227"/>
  <c r="E227"/>
  <c r="N226"/>
  <c r="N225"/>
  <c r="N224"/>
  <c r="M223"/>
  <c r="L223"/>
  <c r="K223"/>
  <c r="I223"/>
  <c r="H223"/>
  <c r="G223"/>
  <c r="F223"/>
  <c r="E223"/>
  <c r="N222"/>
  <c r="N221"/>
  <c r="N220"/>
  <c r="M219"/>
  <c r="L219"/>
  <c r="K219"/>
  <c r="I219"/>
  <c r="H219"/>
  <c r="G219"/>
  <c r="F219"/>
  <c r="E219"/>
  <c r="N218"/>
  <c r="N217"/>
  <c r="N216"/>
  <c r="M215"/>
  <c r="L215"/>
  <c r="K215"/>
  <c r="I215"/>
  <c r="H215"/>
  <c r="G215"/>
  <c r="F215"/>
  <c r="E215"/>
  <c r="N214"/>
  <c r="N213"/>
  <c r="N212"/>
  <c r="M211"/>
  <c r="L211"/>
  <c r="K211"/>
  <c r="I211"/>
  <c r="H211"/>
  <c r="G211"/>
  <c r="F211"/>
  <c r="E211"/>
  <c r="N355" l="1"/>
  <c r="N64" i="4" s="1"/>
  <c r="N354" i="3"/>
  <c r="N63" i="4" s="1"/>
  <c r="N353" i="3"/>
  <c r="N62" i="4" s="1"/>
  <c r="N211" i="3"/>
  <c r="N253"/>
  <c r="N231"/>
  <c r="N275"/>
  <c r="G352"/>
  <c r="G61" i="4" s="1"/>
  <c r="F352" i="3"/>
  <c r="F61" i="4" s="1"/>
  <c r="M352" i="3"/>
  <c r="M61" i="4" s="1"/>
  <c r="L352" i="3"/>
  <c r="L61" i="4" s="1"/>
  <c r="K352" i="3"/>
  <c r="K61" i="4" s="1"/>
  <c r="N223" i="3"/>
  <c r="N219"/>
  <c r="N245"/>
  <c r="N227"/>
  <c r="N296"/>
  <c r="N260"/>
  <c r="N215"/>
  <c r="N238"/>
  <c r="N352" l="1"/>
  <c r="N61" i="4" s="1"/>
  <c r="M523" i="3"/>
  <c r="L523"/>
  <c r="M522"/>
  <c r="L522"/>
  <c r="K523"/>
  <c r="K522"/>
  <c r="M521"/>
  <c r="L521"/>
  <c r="K521"/>
  <c r="I523"/>
  <c r="H523"/>
  <c r="G523"/>
  <c r="F523"/>
  <c r="I522"/>
  <c r="H522"/>
  <c r="G522"/>
  <c r="F522"/>
  <c r="I521"/>
  <c r="H521"/>
  <c r="G521"/>
  <c r="F521"/>
  <c r="E523"/>
  <c r="E522"/>
  <c r="E521"/>
  <c r="N518"/>
  <c r="N517"/>
  <c r="M515"/>
  <c r="L515"/>
  <c r="K515"/>
  <c r="M511"/>
  <c r="L511"/>
  <c r="K511"/>
  <c r="M507"/>
  <c r="L507"/>
  <c r="K507"/>
  <c r="M503"/>
  <c r="L503"/>
  <c r="K503"/>
  <c r="M486"/>
  <c r="L486"/>
  <c r="K486"/>
  <c r="M478"/>
  <c r="L478"/>
  <c r="K478"/>
  <c r="M474"/>
  <c r="L474"/>
  <c r="K474"/>
  <c r="M460"/>
  <c r="L460"/>
  <c r="K460"/>
  <c r="M456"/>
  <c r="L456"/>
  <c r="K456"/>
  <c r="I515"/>
  <c r="H515"/>
  <c r="G515"/>
  <c r="F515"/>
  <c r="E515"/>
  <c r="I511"/>
  <c r="H511"/>
  <c r="G511"/>
  <c r="F511"/>
  <c r="E511"/>
  <c r="I507"/>
  <c r="N507" s="1"/>
  <c r="H507"/>
  <c r="G507"/>
  <c r="F507"/>
  <c r="E507"/>
  <c r="I503"/>
  <c r="H503"/>
  <c r="G503"/>
  <c r="F503"/>
  <c r="E503"/>
  <c r="I486"/>
  <c r="H486"/>
  <c r="G486"/>
  <c r="F486"/>
  <c r="E486"/>
  <c r="I478"/>
  <c r="H478"/>
  <c r="G478"/>
  <c r="F478"/>
  <c r="E478"/>
  <c r="I474"/>
  <c r="H474"/>
  <c r="G474"/>
  <c r="F474"/>
  <c r="E474"/>
  <c r="N474" s="1"/>
  <c r="I460"/>
  <c r="H460"/>
  <c r="G460"/>
  <c r="F460"/>
  <c r="E460"/>
  <c r="I456"/>
  <c r="H456"/>
  <c r="G456"/>
  <c r="F456"/>
  <c r="E456"/>
  <c r="N516"/>
  <c r="N514"/>
  <c r="N513"/>
  <c r="N512"/>
  <c r="N510"/>
  <c r="N509"/>
  <c r="N508"/>
  <c r="N506"/>
  <c r="N505"/>
  <c r="N504"/>
  <c r="N489"/>
  <c r="N488"/>
  <c r="N487"/>
  <c r="N481"/>
  <c r="N480"/>
  <c r="N479"/>
  <c r="N477"/>
  <c r="N476"/>
  <c r="N475"/>
  <c r="N463"/>
  <c r="N462"/>
  <c r="N461"/>
  <c r="N459"/>
  <c r="N458"/>
  <c r="N457"/>
  <c r="N511" l="1"/>
  <c r="N456"/>
  <c r="N478"/>
  <c r="N460"/>
  <c r="N503"/>
  <c r="N486"/>
  <c r="K520"/>
  <c r="N521"/>
  <c r="N523"/>
  <c r="M520"/>
  <c r="N522"/>
  <c r="L520"/>
  <c r="N515"/>
  <c r="N520" l="1"/>
  <c r="E649" l="1"/>
  <c r="E741" s="1"/>
  <c r="N652"/>
  <c r="N651"/>
  <c r="N650"/>
  <c r="M649"/>
  <c r="L649"/>
  <c r="K649"/>
  <c r="I649"/>
  <c r="H649"/>
  <c r="N649" l="1"/>
  <c r="N144" l="1"/>
  <c r="N143"/>
  <c r="N142"/>
  <c r="M141"/>
  <c r="L141"/>
  <c r="K141"/>
  <c r="I141"/>
  <c r="H141"/>
  <c r="G141"/>
  <c r="F141"/>
  <c r="E141"/>
  <c r="N141" l="1"/>
  <c r="K127" i="4" l="1"/>
  <c r="K126"/>
  <c r="K125"/>
  <c r="K120"/>
  <c r="K119"/>
  <c r="K118"/>
  <c r="K99"/>
  <c r="K98"/>
  <c r="K97"/>
  <c r="K92"/>
  <c r="K91"/>
  <c r="K90"/>
  <c r="K85"/>
  <c r="K84"/>
  <c r="K83"/>
  <c r="K57"/>
  <c r="K56"/>
  <c r="K55"/>
  <c r="K54"/>
  <c r="K53"/>
  <c r="K52"/>
  <c r="K51"/>
  <c r="K50"/>
  <c r="E137" i="3" l="1"/>
  <c r="N764" l="1"/>
  <c r="N763"/>
  <c r="N762"/>
  <c r="N760"/>
  <c r="N759"/>
  <c r="N758"/>
  <c r="N754"/>
  <c r="N753"/>
  <c r="N752"/>
  <c r="N750"/>
  <c r="N749"/>
  <c r="N748"/>
  <c r="N648"/>
  <c r="N647"/>
  <c r="N646"/>
  <c r="N644"/>
  <c r="N643"/>
  <c r="N642"/>
  <c r="N640"/>
  <c r="N639"/>
  <c r="N638"/>
  <c r="N636"/>
  <c r="N635"/>
  <c r="N634"/>
  <c r="N632"/>
  <c r="N631"/>
  <c r="N630"/>
  <c r="N628"/>
  <c r="N627"/>
  <c r="N626"/>
  <c r="N624"/>
  <c r="N623"/>
  <c r="N622"/>
  <c r="N620"/>
  <c r="N619"/>
  <c r="N618"/>
  <c r="N616"/>
  <c r="N615"/>
  <c r="N614"/>
  <c r="N612"/>
  <c r="N611"/>
  <c r="N610"/>
  <c r="N608"/>
  <c r="N607"/>
  <c r="N606"/>
  <c r="N604"/>
  <c r="N603"/>
  <c r="N602"/>
  <c r="N600"/>
  <c r="N599"/>
  <c r="N598"/>
  <c r="N596"/>
  <c r="N595"/>
  <c r="N594"/>
  <c r="N592"/>
  <c r="N591"/>
  <c r="N590"/>
  <c r="N586"/>
  <c r="N585"/>
  <c r="N584"/>
  <c r="N582"/>
  <c r="N581"/>
  <c r="N580"/>
  <c r="N567"/>
  <c r="N566"/>
  <c r="N565"/>
  <c r="N563"/>
  <c r="N562"/>
  <c r="N561"/>
  <c r="N550"/>
  <c r="N549"/>
  <c r="N548"/>
  <c r="N554"/>
  <c r="N553"/>
  <c r="N552"/>
  <c r="N532"/>
  <c r="N531"/>
  <c r="N530"/>
  <c r="N446"/>
  <c r="N445"/>
  <c r="N444"/>
  <c r="N442"/>
  <c r="N441"/>
  <c r="N440"/>
  <c r="N433"/>
  <c r="N432"/>
  <c r="N431"/>
  <c r="N427"/>
  <c r="N426"/>
  <c r="N425"/>
  <c r="N414"/>
  <c r="N413"/>
  <c r="N412"/>
  <c r="N418"/>
  <c r="N417"/>
  <c r="N416"/>
  <c r="N401"/>
  <c r="N400"/>
  <c r="N399"/>
  <c r="N397"/>
  <c r="N396"/>
  <c r="N395"/>
  <c r="N393"/>
  <c r="N392"/>
  <c r="N391"/>
  <c r="N380"/>
  <c r="N379"/>
  <c r="N378"/>
  <c r="N368"/>
  <c r="N367"/>
  <c r="N366"/>
  <c r="N415" l="1"/>
  <c r="N430"/>
  <c r="N551"/>
  <c r="N443"/>
  <c r="N564"/>
  <c r="N201"/>
  <c r="N200"/>
  <c r="N199"/>
  <c r="N192"/>
  <c r="N191"/>
  <c r="N190"/>
  <c r="N185"/>
  <c r="N184"/>
  <c r="N183"/>
  <c r="N148"/>
  <c r="N147"/>
  <c r="N146"/>
  <c r="N162"/>
  <c r="N161"/>
  <c r="N160"/>
  <c r="N158"/>
  <c r="N157"/>
  <c r="N156"/>
  <c r="N154"/>
  <c r="N153"/>
  <c r="N152"/>
  <c r="N149"/>
  <c r="N140"/>
  <c r="N139"/>
  <c r="N138"/>
  <c r="N136"/>
  <c r="N135"/>
  <c r="N134"/>
  <c r="N132"/>
  <c r="N131"/>
  <c r="N130"/>
  <c r="N128"/>
  <c r="N127"/>
  <c r="N126"/>
  <c r="N124"/>
  <c r="N123"/>
  <c r="N122"/>
  <c r="N120"/>
  <c r="N119"/>
  <c r="N118"/>
  <c r="N114"/>
  <c r="N113"/>
  <c r="N112"/>
  <c r="N110"/>
  <c r="N109"/>
  <c r="N108"/>
  <c r="N103"/>
  <c r="N102"/>
  <c r="N101"/>
  <c r="N99"/>
  <c r="N98"/>
  <c r="N97"/>
  <c r="N92"/>
  <c r="N91"/>
  <c r="N90"/>
  <c r="N84"/>
  <c r="N83"/>
  <c r="N82"/>
  <c r="N80"/>
  <c r="N79"/>
  <c r="N78"/>
  <c r="N76"/>
  <c r="N75"/>
  <c r="N74"/>
  <c r="N72"/>
  <c r="N71"/>
  <c r="N70"/>
  <c r="N68"/>
  <c r="N67"/>
  <c r="N66"/>
  <c r="N64"/>
  <c r="N63"/>
  <c r="N62"/>
  <c r="N60"/>
  <c r="N59"/>
  <c r="N58"/>
  <c r="N56"/>
  <c r="N55"/>
  <c r="N54"/>
  <c r="N52"/>
  <c r="N51"/>
  <c r="N50"/>
  <c r="N48"/>
  <c r="N47"/>
  <c r="N46"/>
  <c r="N37"/>
  <c r="N36"/>
  <c r="N35"/>
  <c r="N23"/>
  <c r="N22"/>
  <c r="N21"/>
  <c r="I761"/>
  <c r="I757"/>
  <c r="I751"/>
  <c r="I747"/>
  <c r="I744"/>
  <c r="I743"/>
  <c r="I742"/>
  <c r="I645"/>
  <c r="I641"/>
  <c r="I637"/>
  <c r="I633"/>
  <c r="I629"/>
  <c r="I625"/>
  <c r="I621"/>
  <c r="I617"/>
  <c r="I613"/>
  <c r="I609"/>
  <c r="I605"/>
  <c r="I601"/>
  <c r="I597"/>
  <c r="I593"/>
  <c r="I589"/>
  <c r="I583"/>
  <c r="I579"/>
  <c r="I564"/>
  <c r="I560"/>
  <c r="I551"/>
  <c r="I547"/>
  <c r="I539"/>
  <c r="I538"/>
  <c r="I537"/>
  <c r="I529"/>
  <c r="I443"/>
  <c r="I439"/>
  <c r="I430"/>
  <c r="I424"/>
  <c r="I415"/>
  <c r="I411"/>
  <c r="I405"/>
  <c r="I404"/>
  <c r="I403"/>
  <c r="I398"/>
  <c r="I394"/>
  <c r="I390"/>
  <c r="I377"/>
  <c r="I365"/>
  <c r="I205"/>
  <c r="I13" s="1"/>
  <c r="I204"/>
  <c r="I203"/>
  <c r="I198"/>
  <c r="I189"/>
  <c r="I182"/>
  <c r="I11"/>
  <c r="I159"/>
  <c r="I155"/>
  <c r="I151"/>
  <c r="I145"/>
  <c r="I137"/>
  <c r="I133"/>
  <c r="I129"/>
  <c r="I125"/>
  <c r="I121"/>
  <c r="I117"/>
  <c r="I111"/>
  <c r="I107"/>
  <c r="I100"/>
  <c r="I96"/>
  <c r="I89"/>
  <c r="I81"/>
  <c r="I77"/>
  <c r="I73"/>
  <c r="I69"/>
  <c r="I65"/>
  <c r="I61"/>
  <c r="I57"/>
  <c r="I53"/>
  <c r="I49"/>
  <c r="I45"/>
  <c r="I34"/>
  <c r="I20"/>
  <c r="H761"/>
  <c r="H757"/>
  <c r="H751"/>
  <c r="H747"/>
  <c r="H741"/>
  <c r="H645"/>
  <c r="H641"/>
  <c r="H637"/>
  <c r="H633"/>
  <c r="H629"/>
  <c r="H625"/>
  <c r="H621"/>
  <c r="H617"/>
  <c r="H613"/>
  <c r="H609"/>
  <c r="H605"/>
  <c r="H601"/>
  <c r="H597"/>
  <c r="H593"/>
  <c r="H589"/>
  <c r="H583"/>
  <c r="H579"/>
  <c r="H564"/>
  <c r="H560"/>
  <c r="H551"/>
  <c r="H547"/>
  <c r="H539"/>
  <c r="H538"/>
  <c r="H537"/>
  <c r="H529"/>
  <c r="H443"/>
  <c r="H439"/>
  <c r="H430"/>
  <c r="H424"/>
  <c r="H415"/>
  <c r="H411"/>
  <c r="H405"/>
  <c r="H404"/>
  <c r="H403"/>
  <c r="H398"/>
  <c r="H394"/>
  <c r="H390"/>
  <c r="H377"/>
  <c r="H365"/>
  <c r="H205"/>
  <c r="H204"/>
  <c r="H203"/>
  <c r="H198"/>
  <c r="H189"/>
  <c r="H182"/>
  <c r="H159"/>
  <c r="H155"/>
  <c r="H151"/>
  <c r="H145"/>
  <c r="H137"/>
  <c r="H133"/>
  <c r="H129"/>
  <c r="H125"/>
  <c r="H121"/>
  <c r="H117"/>
  <c r="H111"/>
  <c r="H107"/>
  <c r="H100"/>
  <c r="H96"/>
  <c r="H89"/>
  <c r="H81"/>
  <c r="H77"/>
  <c r="H73"/>
  <c r="H69"/>
  <c r="H65"/>
  <c r="H61"/>
  <c r="H57"/>
  <c r="H53"/>
  <c r="H49"/>
  <c r="H45"/>
  <c r="H34"/>
  <c r="H20"/>
  <c r="E757"/>
  <c r="E645"/>
  <c r="E641"/>
  <c r="E637"/>
  <c r="E633"/>
  <c r="E629"/>
  <c r="E625"/>
  <c r="E621"/>
  <c r="E617"/>
  <c r="E613"/>
  <c r="E609"/>
  <c r="E605"/>
  <c r="E601"/>
  <c r="E597"/>
  <c r="E593"/>
  <c r="E589"/>
  <c r="E529"/>
  <c r="E398"/>
  <c r="E394"/>
  <c r="E390"/>
  <c r="E365"/>
  <c r="E189"/>
  <c r="E182"/>
  <c r="E159"/>
  <c r="E155"/>
  <c r="E151"/>
  <c r="E145"/>
  <c r="E111"/>
  <c r="E107"/>
  <c r="E89"/>
  <c r="E81"/>
  <c r="E77"/>
  <c r="E73"/>
  <c r="E69"/>
  <c r="E65"/>
  <c r="E61"/>
  <c r="E57"/>
  <c r="E53"/>
  <c r="E49"/>
  <c r="E45"/>
  <c r="E34"/>
  <c r="I12" l="1"/>
  <c r="H12"/>
  <c r="H7" s="1"/>
  <c r="H11"/>
  <c r="H6" s="1"/>
  <c r="H13"/>
  <c r="H8" s="1"/>
  <c r="I536"/>
  <c r="I6"/>
  <c r="H402"/>
  <c r="H536"/>
  <c r="I402"/>
  <c r="I741"/>
  <c r="I381"/>
  <c r="H163"/>
  <c r="I202"/>
  <c r="H381"/>
  <c r="H202"/>
  <c r="E163"/>
  <c r="H520"/>
  <c r="I163"/>
  <c r="H574"/>
  <c r="I520"/>
  <c r="I574" l="1"/>
  <c r="I7"/>
  <c r="I8"/>
  <c r="H5"/>
  <c r="H10"/>
  <c r="I10"/>
  <c r="I5" l="1"/>
  <c r="G411" i="7"/>
  <c r="G410"/>
  <c r="G409"/>
  <c r="G486"/>
  <c r="G485"/>
  <c r="G484"/>
  <c r="G483" s="1"/>
  <c r="G479"/>
  <c r="G475"/>
  <c r="G471"/>
  <c r="G467"/>
  <c r="G463"/>
  <c r="G459"/>
  <c r="G455"/>
  <c r="G451"/>
  <c r="G447"/>
  <c r="G443"/>
  <c r="G439"/>
  <c r="G435"/>
  <c r="G431"/>
  <c r="G427"/>
  <c r="G423"/>
  <c r="N492"/>
  <c r="N491"/>
  <c r="N490"/>
  <c r="N489"/>
  <c r="M489"/>
  <c r="L489"/>
  <c r="K489"/>
  <c r="G489"/>
  <c r="G343"/>
  <c r="G342"/>
  <c r="G341"/>
  <c r="G314"/>
  <c r="G313"/>
  <c r="G312"/>
  <c r="G198" l="1"/>
  <c r="G197"/>
  <c r="G196"/>
  <c r="G169"/>
  <c r="G168"/>
  <c r="G167"/>
  <c r="G162"/>
  <c r="G138"/>
  <c r="G140"/>
  <c r="G139"/>
  <c r="G129"/>
  <c r="G104"/>
  <c r="G100"/>
  <c r="G96"/>
  <c r="G92"/>
  <c r="G48"/>
  <c r="G47"/>
  <c r="G46"/>
  <c r="G86"/>
  <c r="G85"/>
  <c r="G84"/>
  <c r="G41"/>
  <c r="K20" i="3"/>
  <c r="K430"/>
  <c r="K89" i="4" s="1"/>
  <c r="K761" i="3"/>
  <c r="K757"/>
  <c r="K751"/>
  <c r="K747"/>
  <c r="K744"/>
  <c r="K743"/>
  <c r="K742"/>
  <c r="K645"/>
  <c r="K641"/>
  <c r="K637"/>
  <c r="K633"/>
  <c r="K629"/>
  <c r="K625"/>
  <c r="K621"/>
  <c r="K617"/>
  <c r="K613"/>
  <c r="K609"/>
  <c r="K605"/>
  <c r="K601"/>
  <c r="K597"/>
  <c r="K593"/>
  <c r="K589"/>
  <c r="K583"/>
  <c r="K579"/>
  <c r="K564"/>
  <c r="K124" i="4" s="1"/>
  <c r="K560" i="3"/>
  <c r="K551"/>
  <c r="K117" i="4" s="1"/>
  <c r="K539" i="3"/>
  <c r="K113" i="4" s="1"/>
  <c r="K538" i="3"/>
  <c r="K112" i="4" s="1"/>
  <c r="K537" i="3"/>
  <c r="K111" i="4" s="1"/>
  <c r="K529" i="3"/>
  <c r="K106" i="4"/>
  <c r="K105"/>
  <c r="K104"/>
  <c r="K443" i="3"/>
  <c r="K96" i="4" s="1"/>
  <c r="K439" i="3"/>
  <c r="K424"/>
  <c r="K415"/>
  <c r="K82" i="4" s="1"/>
  <c r="K411" i="3"/>
  <c r="K405"/>
  <c r="K78" i="4" s="1"/>
  <c r="K404" i="3"/>
  <c r="K77" i="4" s="1"/>
  <c r="K403" i="3"/>
  <c r="K76" i="4" s="1"/>
  <c r="K398" i="3"/>
  <c r="K394"/>
  <c r="K390"/>
  <c r="K384"/>
  <c r="K71" i="4" s="1"/>
  <c r="K383" i="3"/>
  <c r="K70" i="4" s="1"/>
  <c r="K382" i="3"/>
  <c r="K69" i="4" s="1"/>
  <c r="K377" i="3"/>
  <c r="K365"/>
  <c r="K198"/>
  <c r="K159"/>
  <c r="K155"/>
  <c r="K151"/>
  <c r="K145"/>
  <c r="K133"/>
  <c r="K129"/>
  <c r="K125"/>
  <c r="K121"/>
  <c r="K117"/>
  <c r="K111"/>
  <c r="K107"/>
  <c r="K100"/>
  <c r="K96"/>
  <c r="K89"/>
  <c r="K81"/>
  <c r="K77"/>
  <c r="K73"/>
  <c r="K69"/>
  <c r="K65"/>
  <c r="K61"/>
  <c r="K57"/>
  <c r="K53"/>
  <c r="K49"/>
  <c r="K45"/>
  <c r="K205"/>
  <c r="K46" i="4" s="1"/>
  <c r="K204" i="3"/>
  <c r="K45" i="4" s="1"/>
  <c r="K203" i="3"/>
  <c r="K44" i="4" s="1"/>
  <c r="K189" i="3"/>
  <c r="K182"/>
  <c r="K137"/>
  <c r="K34"/>
  <c r="G508" i="7"/>
  <c r="N507"/>
  <c r="N506"/>
  <c r="N505"/>
  <c r="N504"/>
  <c r="M504"/>
  <c r="L504"/>
  <c r="K504"/>
  <c r="G504"/>
  <c r="N501"/>
  <c r="N500"/>
  <c r="N499"/>
  <c r="N498"/>
  <c r="M498"/>
  <c r="L498"/>
  <c r="K498"/>
  <c r="G498"/>
  <c r="N497"/>
  <c r="N496"/>
  <c r="N495"/>
  <c r="N494"/>
  <c r="M494"/>
  <c r="L494"/>
  <c r="K494"/>
  <c r="G494"/>
  <c r="N435"/>
  <c r="N434"/>
  <c r="N433"/>
  <c r="N432"/>
  <c r="M432"/>
  <c r="L432"/>
  <c r="K432"/>
  <c r="N430"/>
  <c r="N429"/>
  <c r="N428"/>
  <c r="N427"/>
  <c r="M427"/>
  <c r="L427"/>
  <c r="K427"/>
  <c r="N426"/>
  <c r="N425"/>
  <c r="N424"/>
  <c r="N423"/>
  <c r="M423"/>
  <c r="L423"/>
  <c r="K423"/>
  <c r="N420"/>
  <c r="N419"/>
  <c r="N418"/>
  <c r="N417"/>
  <c r="M417"/>
  <c r="L417"/>
  <c r="K417"/>
  <c r="G417"/>
  <c r="N416"/>
  <c r="N415"/>
  <c r="N414"/>
  <c r="N413"/>
  <c r="M413"/>
  <c r="L413"/>
  <c r="K413"/>
  <c r="G413"/>
  <c r="N411"/>
  <c r="N410"/>
  <c r="N409"/>
  <c r="N408" s="1"/>
  <c r="M408"/>
  <c r="L408"/>
  <c r="K408"/>
  <c r="G408"/>
  <c r="A406"/>
  <c r="N401"/>
  <c r="N400"/>
  <c r="N399"/>
  <c r="N398" s="1"/>
  <c r="B399"/>
  <c r="M398"/>
  <c r="L398"/>
  <c r="K398"/>
  <c r="G398"/>
  <c r="A398"/>
  <c r="N397"/>
  <c r="N396"/>
  <c r="N395"/>
  <c r="M394"/>
  <c r="L394"/>
  <c r="K394"/>
  <c r="G394"/>
  <c r="N388"/>
  <c r="N387"/>
  <c r="N386"/>
  <c r="M385"/>
  <c r="L385"/>
  <c r="K385"/>
  <c r="G385"/>
  <c r="N381"/>
  <c r="N380"/>
  <c r="N379"/>
  <c r="M378"/>
  <c r="L378"/>
  <c r="K378"/>
  <c r="G378"/>
  <c r="N372"/>
  <c r="N371"/>
  <c r="N369" s="1"/>
  <c r="N370"/>
  <c r="B370"/>
  <c r="M369"/>
  <c r="L369"/>
  <c r="K369"/>
  <c r="G369"/>
  <c r="A369"/>
  <c r="N368"/>
  <c r="N367"/>
  <c r="N366"/>
  <c r="N365"/>
  <c r="M365"/>
  <c r="L365"/>
  <c r="K365"/>
  <c r="G365"/>
  <c r="N359"/>
  <c r="N358"/>
  <c r="N357"/>
  <c r="N356"/>
  <c r="M356"/>
  <c r="L356"/>
  <c r="K356"/>
  <c r="G356"/>
  <c r="N352"/>
  <c r="N351"/>
  <c r="N350"/>
  <c r="N349"/>
  <c r="M349"/>
  <c r="L349"/>
  <c r="K349"/>
  <c r="G349"/>
  <c r="N343"/>
  <c r="N342"/>
  <c r="N341"/>
  <c r="B341"/>
  <c r="M340"/>
  <c r="L340"/>
  <c r="K340"/>
  <c r="G340"/>
  <c r="A340"/>
  <c r="N339"/>
  <c r="N338"/>
  <c r="N337"/>
  <c r="M336"/>
  <c r="L336"/>
  <c r="K336"/>
  <c r="G336"/>
  <c r="N330"/>
  <c r="N329"/>
  <c r="N328"/>
  <c r="M327"/>
  <c r="L327"/>
  <c r="K327"/>
  <c r="G327"/>
  <c r="N323"/>
  <c r="N322"/>
  <c r="N321"/>
  <c r="M320"/>
  <c r="L320"/>
  <c r="K320"/>
  <c r="G320"/>
  <c r="N314"/>
  <c r="N313"/>
  <c r="N312"/>
  <c r="B312"/>
  <c r="M311"/>
  <c r="L311"/>
  <c r="K311"/>
  <c r="G311"/>
  <c r="A311"/>
  <c r="N310"/>
  <c r="N309"/>
  <c r="N308"/>
  <c r="M307"/>
  <c r="L307"/>
  <c r="K307"/>
  <c r="N307" s="1"/>
  <c r="G307"/>
  <c r="N301"/>
  <c r="N300"/>
  <c r="N299"/>
  <c r="M298"/>
  <c r="L298"/>
  <c r="K298"/>
  <c r="N298" s="1"/>
  <c r="G298"/>
  <c r="N294"/>
  <c r="N293"/>
  <c r="N292"/>
  <c r="M291"/>
  <c r="L291"/>
  <c r="K291"/>
  <c r="N291" s="1"/>
  <c r="G291"/>
  <c r="N285"/>
  <c r="N284"/>
  <c r="N283"/>
  <c r="B283"/>
  <c r="M282"/>
  <c r="L282"/>
  <c r="K282"/>
  <c r="G282"/>
  <c r="A282"/>
  <c r="N281"/>
  <c r="N280"/>
  <c r="N279"/>
  <c r="M278"/>
  <c r="L278"/>
  <c r="K278"/>
  <c r="G278"/>
  <c r="N272"/>
  <c r="N271"/>
  <c r="N270"/>
  <c r="M269"/>
  <c r="L269"/>
  <c r="K269"/>
  <c r="G269"/>
  <c r="N265"/>
  <c r="N264"/>
  <c r="N263"/>
  <c r="M262"/>
  <c r="L262"/>
  <c r="K262"/>
  <c r="G262"/>
  <c r="N256"/>
  <c r="N255"/>
  <c r="N254"/>
  <c r="B254"/>
  <c r="M253"/>
  <c r="L253"/>
  <c r="K253"/>
  <c r="G253"/>
  <c r="A253"/>
  <c r="N252"/>
  <c r="N251"/>
  <c r="N250"/>
  <c r="M249"/>
  <c r="L249"/>
  <c r="K249"/>
  <c r="G249"/>
  <c r="N243"/>
  <c r="N242"/>
  <c r="N241"/>
  <c r="M240"/>
  <c r="L240"/>
  <c r="K240"/>
  <c r="G240"/>
  <c r="N236"/>
  <c r="N235"/>
  <c r="N234"/>
  <c r="M233"/>
  <c r="L233"/>
  <c r="K233"/>
  <c r="G233"/>
  <c r="N227"/>
  <c r="N226"/>
  <c r="N225"/>
  <c r="B225"/>
  <c r="M224"/>
  <c r="L224"/>
  <c r="K224"/>
  <c r="G224"/>
  <c r="A224"/>
  <c r="N223"/>
  <c r="N222"/>
  <c r="N221"/>
  <c r="M220"/>
  <c r="L220"/>
  <c r="K220"/>
  <c r="N220" s="1"/>
  <c r="G220"/>
  <c r="N214"/>
  <c r="N213"/>
  <c r="N212"/>
  <c r="M211"/>
  <c r="L211"/>
  <c r="K211"/>
  <c r="N211" s="1"/>
  <c r="G211"/>
  <c r="N207"/>
  <c r="N206"/>
  <c r="N205"/>
  <c r="M204"/>
  <c r="L204"/>
  <c r="K204"/>
  <c r="N204" s="1"/>
  <c r="G204"/>
  <c r="N198"/>
  <c r="N197"/>
  <c r="N196"/>
  <c r="B196"/>
  <c r="M195"/>
  <c r="L195"/>
  <c r="K195"/>
  <c r="A195"/>
  <c r="N194"/>
  <c r="N193"/>
  <c r="N192"/>
  <c r="M191"/>
  <c r="L191"/>
  <c r="K191"/>
  <c r="N191" s="1"/>
  <c r="G191"/>
  <c r="N185"/>
  <c r="N184"/>
  <c r="N183"/>
  <c r="M182"/>
  <c r="L182"/>
  <c r="K182"/>
  <c r="N182" s="1"/>
  <c r="G182"/>
  <c r="N178"/>
  <c r="N177"/>
  <c r="N176"/>
  <c r="M175"/>
  <c r="L175"/>
  <c r="K175"/>
  <c r="N175" s="1"/>
  <c r="G175"/>
  <c r="N169"/>
  <c r="N168"/>
  <c r="N167"/>
  <c r="B167"/>
  <c r="M166"/>
  <c r="L166"/>
  <c r="K166"/>
  <c r="A166"/>
  <c r="N165"/>
  <c r="N164"/>
  <c r="N163"/>
  <c r="M162"/>
  <c r="L162"/>
  <c r="K162"/>
  <c r="N156"/>
  <c r="N155"/>
  <c r="N154"/>
  <c r="M153"/>
  <c r="L153"/>
  <c r="K153"/>
  <c r="G153"/>
  <c r="N149"/>
  <c r="N148"/>
  <c r="N147"/>
  <c r="M146"/>
  <c r="L146"/>
  <c r="K146"/>
  <c r="G146"/>
  <c r="N140"/>
  <c r="N139"/>
  <c r="N138"/>
  <c r="B138"/>
  <c r="M137"/>
  <c r="L137"/>
  <c r="K137"/>
  <c r="A137"/>
  <c r="N136"/>
  <c r="N135"/>
  <c r="N134"/>
  <c r="M133"/>
  <c r="L133"/>
  <c r="K133"/>
  <c r="N119"/>
  <c r="N118"/>
  <c r="N117"/>
  <c r="M116"/>
  <c r="L116"/>
  <c r="K116"/>
  <c r="G116"/>
  <c r="N111"/>
  <c r="N110"/>
  <c r="N109"/>
  <c r="M108"/>
  <c r="L108"/>
  <c r="K108"/>
  <c r="G108"/>
  <c r="N86"/>
  <c r="N85"/>
  <c r="N84"/>
  <c r="B84"/>
  <c r="M83"/>
  <c r="L83"/>
  <c r="K83"/>
  <c r="A83"/>
  <c r="N82"/>
  <c r="N81"/>
  <c r="N80"/>
  <c r="M79"/>
  <c r="L79"/>
  <c r="K79"/>
  <c r="N79" s="1"/>
  <c r="G79"/>
  <c r="N73"/>
  <c r="N72"/>
  <c r="N71"/>
  <c r="M70"/>
  <c r="L70"/>
  <c r="K70"/>
  <c r="N70" s="1"/>
  <c r="G70"/>
  <c r="N66"/>
  <c r="N65"/>
  <c r="N64"/>
  <c r="M63"/>
  <c r="L63"/>
  <c r="K63"/>
  <c r="N63" s="1"/>
  <c r="G63"/>
  <c r="N48"/>
  <c r="N47"/>
  <c r="N46"/>
  <c r="B46"/>
  <c r="M45"/>
  <c r="L45"/>
  <c r="K45"/>
  <c r="A45"/>
  <c r="N39"/>
  <c r="N38"/>
  <c r="N37"/>
  <c r="M36"/>
  <c r="L36"/>
  <c r="K36"/>
  <c r="N36" s="1"/>
  <c r="G36"/>
  <c r="N30"/>
  <c r="N29"/>
  <c r="N28"/>
  <c r="M27"/>
  <c r="L27"/>
  <c r="K27"/>
  <c r="N27" s="1"/>
  <c r="G27"/>
  <c r="N23"/>
  <c r="N22"/>
  <c r="N21"/>
  <c r="M20"/>
  <c r="L20"/>
  <c r="K20"/>
  <c r="N20" s="1"/>
  <c r="G20"/>
  <c r="M13"/>
  <c r="M8" s="1"/>
  <c r="L13"/>
  <c r="L8" s="1"/>
  <c r="K13"/>
  <c r="M12"/>
  <c r="M7" s="1"/>
  <c r="L12"/>
  <c r="K12"/>
  <c r="K7" s="1"/>
  <c r="M11"/>
  <c r="M6" s="1"/>
  <c r="L11"/>
  <c r="L6" s="1"/>
  <c r="K11"/>
  <c r="A2"/>
  <c r="K38" i="4" l="1"/>
  <c r="K12" i="3"/>
  <c r="K11"/>
  <c r="K13"/>
  <c r="K39" i="4"/>
  <c r="K135"/>
  <c r="K37"/>
  <c r="K72"/>
  <c r="K137"/>
  <c r="K136"/>
  <c r="K103"/>
  <c r="K381" i="3"/>
  <c r="K68" i="4" s="1"/>
  <c r="K402" i="3"/>
  <c r="K75" i="4" s="1"/>
  <c r="K536" i="3"/>
  <c r="K110" i="4" s="1"/>
  <c r="N133" i="7"/>
  <c r="N166"/>
  <c r="G195"/>
  <c r="G166"/>
  <c r="L10"/>
  <c r="N233"/>
  <c r="N83"/>
  <c r="N262"/>
  <c r="N340"/>
  <c r="N11"/>
  <c r="N6" s="1"/>
  <c r="N146"/>
  <c r="N13"/>
  <c r="N8" s="1"/>
  <c r="N45"/>
  <c r="N153"/>
  <c r="N240"/>
  <c r="N282"/>
  <c r="N162"/>
  <c r="N249"/>
  <c r="N269"/>
  <c r="N320"/>
  <c r="N108"/>
  <c r="N137"/>
  <c r="N278"/>
  <c r="N327"/>
  <c r="N378"/>
  <c r="N116"/>
  <c r="N224"/>
  <c r="N336"/>
  <c r="N385"/>
  <c r="N195"/>
  <c r="N253"/>
  <c r="N394"/>
  <c r="N311"/>
  <c r="G133"/>
  <c r="G11"/>
  <c r="G6" s="1"/>
  <c r="G45"/>
  <c r="G13"/>
  <c r="G8" s="1"/>
  <c r="G12"/>
  <c r="G7" s="1"/>
  <c r="N12"/>
  <c r="N7" s="1"/>
  <c r="L7"/>
  <c r="L5" s="1"/>
  <c r="M10"/>
  <c r="K8"/>
  <c r="K6"/>
  <c r="K5" s="1"/>
  <c r="G83"/>
  <c r="K741" i="3"/>
  <c r="K163"/>
  <c r="K36" i="4" s="1"/>
  <c r="K202" i="3"/>
  <c r="K43" i="4" s="1"/>
  <c r="M5" i="7"/>
  <c r="K10"/>
  <c r="K73" i="4" l="1"/>
  <c r="K574" i="3"/>
  <c r="K134" i="4" s="1"/>
  <c r="K6" i="3"/>
  <c r="K19" i="4"/>
  <c r="K8" i="3"/>
  <c r="K21" i="4"/>
  <c r="K8" s="1"/>
  <c r="K7" i="3"/>
  <c r="K20" i="4"/>
  <c r="K10" i="3"/>
  <c r="K18" i="4" s="1"/>
  <c r="N5" i="7"/>
  <c r="G137"/>
  <c r="G5"/>
  <c r="G10"/>
  <c r="N10"/>
  <c r="K5" i="3" l="1"/>
  <c r="K14" i="4"/>
  <c r="E405" i="3"/>
  <c r="E404"/>
  <c r="E403"/>
  <c r="M405"/>
  <c r="L405"/>
  <c r="M404"/>
  <c r="L404"/>
  <c r="M403"/>
  <c r="L403"/>
  <c r="G405"/>
  <c r="G404"/>
  <c r="G403"/>
  <c r="F405"/>
  <c r="F404"/>
  <c r="F403"/>
  <c r="M402" l="1"/>
  <c r="N405"/>
  <c r="N404"/>
  <c r="N403"/>
  <c r="F34"/>
  <c r="M744"/>
  <c r="L744"/>
  <c r="M743"/>
  <c r="L743"/>
  <c r="M742"/>
  <c r="L742"/>
  <c r="N402" l="1"/>
  <c r="N743"/>
  <c r="N576" s="1"/>
  <c r="N742"/>
  <c r="N575" s="1"/>
  <c r="N744"/>
  <c r="N577" s="1"/>
  <c r="M741"/>
  <c r="L741"/>
  <c r="G529" l="1"/>
  <c r="S18" i="4" l="1"/>
  <c r="M159" i="3" l="1"/>
  <c r="L159"/>
  <c r="M155"/>
  <c r="L155"/>
  <c r="M151"/>
  <c r="L151"/>
  <c r="M145"/>
  <c r="L145"/>
  <c r="M137"/>
  <c r="L137"/>
  <c r="M133"/>
  <c r="L133"/>
  <c r="M129"/>
  <c r="L129"/>
  <c r="M125"/>
  <c r="L125"/>
  <c r="M121"/>
  <c r="L121"/>
  <c r="M117"/>
  <c r="L117"/>
  <c r="M111"/>
  <c r="L111"/>
  <c r="M107"/>
  <c r="L107"/>
  <c r="M100"/>
  <c r="L100"/>
  <c r="M96"/>
  <c r="L96"/>
  <c r="M89"/>
  <c r="L89"/>
  <c r="M81"/>
  <c r="L81"/>
  <c r="M77"/>
  <c r="L77"/>
  <c r="M73"/>
  <c r="L73"/>
  <c r="M69"/>
  <c r="L69"/>
  <c r="M65"/>
  <c r="L65"/>
  <c r="M61"/>
  <c r="L61"/>
  <c r="G73"/>
  <c r="F73"/>
  <c r="G69"/>
  <c r="F69"/>
  <c r="G133"/>
  <c r="F133"/>
  <c r="E133"/>
  <c r="N133" s="1"/>
  <c r="G129"/>
  <c r="F129"/>
  <c r="E129"/>
  <c r="N129" s="1"/>
  <c r="G125"/>
  <c r="F125"/>
  <c r="E125"/>
  <c r="N125" s="1"/>
  <c r="G121"/>
  <c r="F121"/>
  <c r="E121"/>
  <c r="G117"/>
  <c r="F117"/>
  <c r="E117"/>
  <c r="G111"/>
  <c r="F111"/>
  <c r="G107"/>
  <c r="F107"/>
  <c r="G100"/>
  <c r="F100"/>
  <c r="E100"/>
  <c r="G96"/>
  <c r="F96"/>
  <c r="E96"/>
  <c r="G89"/>
  <c r="F89"/>
  <c r="G81"/>
  <c r="F81"/>
  <c r="G77"/>
  <c r="F77"/>
  <c r="G65"/>
  <c r="F65"/>
  <c r="G61"/>
  <c r="F61"/>
  <c r="M57"/>
  <c r="L57"/>
  <c r="G57"/>
  <c r="F57"/>
  <c r="M53"/>
  <c r="L53"/>
  <c r="G53"/>
  <c r="F53"/>
  <c r="M49"/>
  <c r="L49"/>
  <c r="G49"/>
  <c r="F49"/>
  <c r="M45"/>
  <c r="L45"/>
  <c r="G45"/>
  <c r="F45"/>
  <c r="F529"/>
  <c r="N65" l="1"/>
  <c r="N81"/>
  <c r="N107"/>
  <c r="N61"/>
  <c r="N137"/>
  <c r="N49"/>
  <c r="N69"/>
  <c r="N89"/>
  <c r="N111"/>
  <c r="N151"/>
  <c r="N121"/>
  <c r="N57"/>
  <c r="N100"/>
  <c r="N73"/>
  <c r="N155"/>
  <c r="N117"/>
  <c r="N45"/>
  <c r="N53"/>
  <c r="N96"/>
  <c r="N77"/>
  <c r="N159"/>
  <c r="N145"/>
  <c r="M645"/>
  <c r="L645"/>
  <c r="M641"/>
  <c r="L641"/>
  <c r="M637"/>
  <c r="L637"/>
  <c r="M633"/>
  <c r="L633"/>
  <c r="M629"/>
  <c r="L629"/>
  <c r="M625"/>
  <c r="L625"/>
  <c r="M621"/>
  <c r="L621"/>
  <c r="M617"/>
  <c r="L617"/>
  <c r="M613"/>
  <c r="L613"/>
  <c r="M609"/>
  <c r="L609"/>
  <c r="M605"/>
  <c r="L605"/>
  <c r="M601"/>
  <c r="L601"/>
  <c r="M597"/>
  <c r="L597"/>
  <c r="M593"/>
  <c r="L593"/>
  <c r="M589"/>
  <c r="L589"/>
  <c r="E747"/>
  <c r="F747"/>
  <c r="G747"/>
  <c r="L747"/>
  <c r="M747"/>
  <c r="E751"/>
  <c r="F751"/>
  <c r="G751"/>
  <c r="L751"/>
  <c r="M751"/>
  <c r="F757"/>
  <c r="G757"/>
  <c r="L757"/>
  <c r="N757" s="1"/>
  <c r="M757"/>
  <c r="E761"/>
  <c r="F761"/>
  <c r="G761"/>
  <c r="L761"/>
  <c r="M761"/>
  <c r="M539"/>
  <c r="L539"/>
  <c r="M538"/>
  <c r="L538"/>
  <c r="M537"/>
  <c r="L537"/>
  <c r="G539"/>
  <c r="F539"/>
  <c r="G538"/>
  <c r="F538"/>
  <c r="E539"/>
  <c r="E538"/>
  <c r="E537"/>
  <c r="N537" s="1"/>
  <c r="G537"/>
  <c r="F537"/>
  <c r="B403"/>
  <c r="M398"/>
  <c r="L398"/>
  <c r="G398"/>
  <c r="F398"/>
  <c r="M394"/>
  <c r="L394"/>
  <c r="G394"/>
  <c r="F394"/>
  <c r="M390"/>
  <c r="L390"/>
  <c r="G390"/>
  <c r="F390"/>
  <c r="N605" l="1"/>
  <c r="N637"/>
  <c r="N383"/>
  <c r="M381"/>
  <c r="N589"/>
  <c r="N621"/>
  <c r="N747"/>
  <c r="N601"/>
  <c r="N539"/>
  <c r="N538"/>
  <c r="N597"/>
  <c r="N613"/>
  <c r="N629"/>
  <c r="N645"/>
  <c r="N398"/>
  <c r="N384"/>
  <c r="N394"/>
  <c r="N390"/>
  <c r="N617"/>
  <c r="N751"/>
  <c r="N593"/>
  <c r="N609"/>
  <c r="N625"/>
  <c r="N641"/>
  <c r="N382"/>
  <c r="N633"/>
  <c r="N761"/>
  <c r="G402"/>
  <c r="E402"/>
  <c r="L402"/>
  <c r="F402"/>
  <c r="N536" l="1"/>
  <c r="N381"/>
  <c r="N741"/>
  <c r="M205"/>
  <c r="M13" s="1"/>
  <c r="L205"/>
  <c r="M204"/>
  <c r="L204"/>
  <c r="M203"/>
  <c r="L203"/>
  <c r="G205"/>
  <c r="F205"/>
  <c r="G204"/>
  <c r="F204"/>
  <c r="G203"/>
  <c r="F203"/>
  <c r="E205"/>
  <c r="E13" s="1"/>
  <c r="E204"/>
  <c r="E12" s="1"/>
  <c r="E203"/>
  <c r="E11" s="1"/>
  <c r="M12"/>
  <c r="L12"/>
  <c r="M11"/>
  <c r="G12"/>
  <c r="G11"/>
  <c r="G159"/>
  <c r="F159"/>
  <c r="G155"/>
  <c r="F155"/>
  <c r="G151"/>
  <c r="F151"/>
  <c r="G145"/>
  <c r="F145"/>
  <c r="G137"/>
  <c r="F137"/>
  <c r="L11" l="1"/>
  <c r="G13"/>
  <c r="N166"/>
  <c r="L13"/>
  <c r="N203"/>
  <c r="M163"/>
  <c r="N164"/>
  <c r="E7"/>
  <c r="N204"/>
  <c r="E8"/>
  <c r="N205"/>
  <c r="M202"/>
  <c r="N165"/>
  <c r="N13" l="1"/>
  <c r="N11"/>
  <c r="N163"/>
  <c r="N12"/>
  <c r="N202"/>
  <c r="E6"/>
  <c r="E5" s="1"/>
  <c r="E10"/>
  <c r="G34"/>
  <c r="M34"/>
  <c r="L34"/>
  <c r="N34" l="1"/>
  <c r="L135" i="4"/>
  <c r="M135"/>
  <c r="L136"/>
  <c r="M136"/>
  <c r="L137"/>
  <c r="M137"/>
  <c r="E135"/>
  <c r="F135"/>
  <c r="G135"/>
  <c r="H135"/>
  <c r="I135"/>
  <c r="E136"/>
  <c r="F136"/>
  <c r="G136"/>
  <c r="H136"/>
  <c r="I136"/>
  <c r="E137"/>
  <c r="F137"/>
  <c r="G137"/>
  <c r="H137"/>
  <c r="I137"/>
  <c r="N137"/>
  <c r="N136"/>
  <c r="N135"/>
  <c r="F574" i="3"/>
  <c r="F134" i="4" s="1"/>
  <c r="G574" i="3"/>
  <c r="G134" i="4" s="1"/>
  <c r="H134"/>
  <c r="I134"/>
  <c r="E574" i="3"/>
  <c r="E134" i="4" s="1"/>
  <c r="N43" l="1"/>
  <c r="L44"/>
  <c r="M44"/>
  <c r="N44"/>
  <c r="L45"/>
  <c r="M45"/>
  <c r="N45"/>
  <c r="L46"/>
  <c r="M46"/>
  <c r="N46"/>
  <c r="E44"/>
  <c r="F44"/>
  <c r="G44"/>
  <c r="H44"/>
  <c r="I44"/>
  <c r="E45"/>
  <c r="F45"/>
  <c r="G45"/>
  <c r="H45"/>
  <c r="I45"/>
  <c r="E46"/>
  <c r="F46"/>
  <c r="G46"/>
  <c r="H46"/>
  <c r="I46"/>
  <c r="L50" l="1"/>
  <c r="M50"/>
  <c r="N50"/>
  <c r="L51"/>
  <c r="M51"/>
  <c r="N51"/>
  <c r="L52"/>
  <c r="M52"/>
  <c r="N52"/>
  <c r="L53"/>
  <c r="M53"/>
  <c r="N53"/>
  <c r="L54"/>
  <c r="M54"/>
  <c r="N54"/>
  <c r="L55"/>
  <c r="M55"/>
  <c r="N55"/>
  <c r="L56"/>
  <c r="M56"/>
  <c r="N56"/>
  <c r="L57"/>
  <c r="M57"/>
  <c r="N57"/>
  <c r="E51"/>
  <c r="F51"/>
  <c r="G51"/>
  <c r="H51"/>
  <c r="I51"/>
  <c r="E52"/>
  <c r="F52"/>
  <c r="G52"/>
  <c r="H52"/>
  <c r="I52"/>
  <c r="E53"/>
  <c r="F53"/>
  <c r="G53"/>
  <c r="H53"/>
  <c r="I53"/>
  <c r="E54"/>
  <c r="F54"/>
  <c r="G54"/>
  <c r="H54"/>
  <c r="I54"/>
  <c r="E55"/>
  <c r="F55"/>
  <c r="G55"/>
  <c r="H55"/>
  <c r="I55"/>
  <c r="E56"/>
  <c r="F56"/>
  <c r="G56"/>
  <c r="H56"/>
  <c r="I56"/>
  <c r="E57"/>
  <c r="F57"/>
  <c r="G57"/>
  <c r="H57"/>
  <c r="I57"/>
  <c r="F50"/>
  <c r="G50"/>
  <c r="H50"/>
  <c r="I50"/>
  <c r="E50"/>
  <c r="B4" l="1"/>
  <c r="A2"/>
  <c r="R134" l="1"/>
  <c r="R198" s="1"/>
  <c r="S134"/>
  <c r="S198" s="1"/>
  <c r="S124"/>
  <c r="S194" s="1"/>
  <c r="S117"/>
  <c r="S190" s="1"/>
  <c r="S110"/>
  <c r="S186" s="1"/>
  <c r="S103"/>
  <c r="S182" s="1"/>
  <c r="S96"/>
  <c r="S178" s="1"/>
  <c r="S89"/>
  <c r="S174" s="1"/>
  <c r="S82"/>
  <c r="S170" s="1"/>
  <c r="S75"/>
  <c r="S166" s="1"/>
  <c r="S68"/>
  <c r="S162" s="1"/>
  <c r="S61"/>
  <c r="S158" s="1"/>
  <c r="S43"/>
  <c r="S154" s="1"/>
  <c r="R5"/>
  <c r="R146" s="1"/>
  <c r="S36"/>
  <c r="S150" s="1"/>
  <c r="S5"/>
  <c r="S146" s="1"/>
  <c r="R4"/>
  <c r="R145" s="1"/>
  <c r="L19" l="1"/>
  <c r="M19"/>
  <c r="L20"/>
  <c r="M20"/>
  <c r="L21"/>
  <c r="M21"/>
  <c r="E19"/>
  <c r="G19"/>
  <c r="H19"/>
  <c r="I19"/>
  <c r="E20"/>
  <c r="G20"/>
  <c r="H20"/>
  <c r="I20"/>
  <c r="E21"/>
  <c r="G21"/>
  <c r="H21"/>
  <c r="I21"/>
  <c r="A124"/>
  <c r="A117"/>
  <c r="A103"/>
  <c r="A96"/>
  <c r="A89"/>
  <c r="A82"/>
  <c r="A75"/>
  <c r="A68"/>
  <c r="A61"/>
  <c r="A43"/>
  <c r="A36"/>
  <c r="G4" l="1"/>
  <c r="V4" s="1"/>
  <c r="V145" s="1"/>
  <c r="M22"/>
  <c r="L22"/>
  <c r="K22"/>
  <c r="I22"/>
  <c r="H22"/>
  <c r="G22"/>
  <c r="E22"/>
  <c r="V134"/>
  <c r="V198" s="1"/>
  <c r="T134"/>
  <c r="T198" s="1"/>
  <c r="L125"/>
  <c r="M125"/>
  <c r="N125"/>
  <c r="L126"/>
  <c r="M126"/>
  <c r="N126"/>
  <c r="L127"/>
  <c r="M127"/>
  <c r="N127"/>
  <c r="E125"/>
  <c r="F125"/>
  <c r="G125"/>
  <c r="H125"/>
  <c r="I125"/>
  <c r="E126"/>
  <c r="F126"/>
  <c r="G126"/>
  <c r="H126"/>
  <c r="I126"/>
  <c r="E127"/>
  <c r="F127"/>
  <c r="G127"/>
  <c r="H127"/>
  <c r="I127"/>
  <c r="L118"/>
  <c r="M118"/>
  <c r="N118"/>
  <c r="L119"/>
  <c r="M119"/>
  <c r="N119"/>
  <c r="L120"/>
  <c r="M120"/>
  <c r="N120"/>
  <c r="E118"/>
  <c r="F118"/>
  <c r="G118"/>
  <c r="H118"/>
  <c r="I118"/>
  <c r="E119"/>
  <c r="F119"/>
  <c r="G119"/>
  <c r="H119"/>
  <c r="I119"/>
  <c r="E120"/>
  <c r="F120"/>
  <c r="G120"/>
  <c r="H120"/>
  <c r="I120"/>
  <c r="L111"/>
  <c r="M111"/>
  <c r="N111"/>
  <c r="L112"/>
  <c r="M112"/>
  <c r="N112"/>
  <c r="L113"/>
  <c r="M113"/>
  <c r="N113"/>
  <c r="E111"/>
  <c r="F111"/>
  <c r="G111"/>
  <c r="H111"/>
  <c r="I111"/>
  <c r="E112"/>
  <c r="F112"/>
  <c r="G112"/>
  <c r="H112"/>
  <c r="I112"/>
  <c r="E113"/>
  <c r="F113"/>
  <c r="G113"/>
  <c r="H113"/>
  <c r="I113"/>
  <c r="L104"/>
  <c r="M104"/>
  <c r="N104"/>
  <c r="L105"/>
  <c r="M105"/>
  <c r="N105"/>
  <c r="L106"/>
  <c r="M106"/>
  <c r="N106"/>
  <c r="E104"/>
  <c r="F104"/>
  <c r="G104"/>
  <c r="H104"/>
  <c r="I104"/>
  <c r="E105"/>
  <c r="F105"/>
  <c r="G105"/>
  <c r="H105"/>
  <c r="I105"/>
  <c r="E106"/>
  <c r="F106"/>
  <c r="G106"/>
  <c r="H106"/>
  <c r="I106"/>
  <c r="L97"/>
  <c r="M97"/>
  <c r="N97"/>
  <c r="L98"/>
  <c r="M98"/>
  <c r="N98"/>
  <c r="L99"/>
  <c r="M99"/>
  <c r="N99"/>
  <c r="E97"/>
  <c r="F97"/>
  <c r="G97"/>
  <c r="H97"/>
  <c r="I97"/>
  <c r="E98"/>
  <c r="F98"/>
  <c r="G98"/>
  <c r="H98"/>
  <c r="I98"/>
  <c r="E99"/>
  <c r="F99"/>
  <c r="G99"/>
  <c r="H99"/>
  <c r="I99"/>
  <c r="L90"/>
  <c r="M90"/>
  <c r="N90"/>
  <c r="L91"/>
  <c r="M91"/>
  <c r="N91"/>
  <c r="L92"/>
  <c r="M92"/>
  <c r="N92"/>
  <c r="E90"/>
  <c r="F90"/>
  <c r="G90"/>
  <c r="H90"/>
  <c r="I90"/>
  <c r="E91"/>
  <c r="F91"/>
  <c r="G91"/>
  <c r="H91"/>
  <c r="I91"/>
  <c r="E92"/>
  <c r="F92"/>
  <c r="G92"/>
  <c r="H92"/>
  <c r="I92"/>
  <c r="L83"/>
  <c r="M83"/>
  <c r="N83"/>
  <c r="L84"/>
  <c r="M84"/>
  <c r="N84"/>
  <c r="L85"/>
  <c r="M85"/>
  <c r="N85"/>
  <c r="E83"/>
  <c r="F83"/>
  <c r="G83"/>
  <c r="H83"/>
  <c r="I83"/>
  <c r="E84"/>
  <c r="F84"/>
  <c r="G84"/>
  <c r="H84"/>
  <c r="I84"/>
  <c r="E85"/>
  <c r="F85"/>
  <c r="G85"/>
  <c r="H85"/>
  <c r="I85"/>
  <c r="L76"/>
  <c r="M76"/>
  <c r="N76"/>
  <c r="L77"/>
  <c r="M77"/>
  <c r="N77"/>
  <c r="L78"/>
  <c r="M78"/>
  <c r="N78"/>
  <c r="E76"/>
  <c r="F76"/>
  <c r="G76"/>
  <c r="H76"/>
  <c r="I76"/>
  <c r="E77"/>
  <c r="F77"/>
  <c r="G77"/>
  <c r="H77"/>
  <c r="I77"/>
  <c r="E78"/>
  <c r="F78"/>
  <c r="G78"/>
  <c r="H78"/>
  <c r="I78"/>
  <c r="L69"/>
  <c r="M69"/>
  <c r="N69"/>
  <c r="L70"/>
  <c r="M70"/>
  <c r="N70"/>
  <c r="L71"/>
  <c r="M71"/>
  <c r="N71"/>
  <c r="E69"/>
  <c r="G69"/>
  <c r="H69"/>
  <c r="I69"/>
  <c r="E70"/>
  <c r="G70"/>
  <c r="H70"/>
  <c r="I70"/>
  <c r="E71"/>
  <c r="G71"/>
  <c r="H71"/>
  <c r="I71"/>
  <c r="L37"/>
  <c r="M37"/>
  <c r="N37"/>
  <c r="L38"/>
  <c r="M38"/>
  <c r="N38"/>
  <c r="L39"/>
  <c r="M39"/>
  <c r="N39"/>
  <c r="E37"/>
  <c r="F37"/>
  <c r="G37"/>
  <c r="H37"/>
  <c r="I37"/>
  <c r="E38"/>
  <c r="F38"/>
  <c r="G38"/>
  <c r="H38"/>
  <c r="I38"/>
  <c r="E39"/>
  <c r="F39"/>
  <c r="G39"/>
  <c r="H39"/>
  <c r="I39"/>
  <c r="W134" l="1"/>
  <c r="W198" s="1"/>
  <c r="U134"/>
  <c r="U198" s="1"/>
  <c r="X134"/>
  <c r="X198" s="1"/>
  <c r="I27"/>
  <c r="I32" s="1"/>
  <c r="G27"/>
  <c r="G32" s="1"/>
  <c r="E27"/>
  <c r="H26"/>
  <c r="H31" s="1"/>
  <c r="I25"/>
  <c r="G25"/>
  <c r="E25"/>
  <c r="M27"/>
  <c r="M32" s="1"/>
  <c r="K27"/>
  <c r="K32" s="1"/>
  <c r="M26"/>
  <c r="M31" s="1"/>
  <c r="K26"/>
  <c r="K31" s="1"/>
  <c r="M25"/>
  <c r="K25"/>
  <c r="H27"/>
  <c r="H32" s="1"/>
  <c r="I26"/>
  <c r="I31" s="1"/>
  <c r="G26"/>
  <c r="G31" s="1"/>
  <c r="E26"/>
  <c r="H25"/>
  <c r="L27"/>
  <c r="L32" s="1"/>
  <c r="L26"/>
  <c r="L31" s="1"/>
  <c r="L25"/>
  <c r="F47"/>
  <c r="I121"/>
  <c r="G121"/>
  <c r="E121"/>
  <c r="M121"/>
  <c r="K121"/>
  <c r="H47"/>
  <c r="H107"/>
  <c r="F107"/>
  <c r="H121"/>
  <c r="F121"/>
  <c r="N121"/>
  <c r="L121"/>
  <c r="I47"/>
  <c r="G47"/>
  <c r="E47"/>
  <c r="L47"/>
  <c r="F65"/>
  <c r="H72"/>
  <c r="H79"/>
  <c r="F79"/>
  <c r="H86"/>
  <c r="F86"/>
  <c r="H93"/>
  <c r="F93"/>
  <c r="H114"/>
  <c r="F114"/>
  <c r="H128"/>
  <c r="F128"/>
  <c r="M47"/>
  <c r="K47"/>
  <c r="I65"/>
  <c r="G65"/>
  <c r="E65"/>
  <c r="M65"/>
  <c r="K65"/>
  <c r="M72"/>
  <c r="M79"/>
  <c r="K79"/>
  <c r="M86"/>
  <c r="K86"/>
  <c r="M93"/>
  <c r="K93"/>
  <c r="I100"/>
  <c r="G100"/>
  <c r="E100"/>
  <c r="M100"/>
  <c r="K100"/>
  <c r="M107"/>
  <c r="K107"/>
  <c r="M114"/>
  <c r="K114"/>
  <c r="M128"/>
  <c r="K128"/>
  <c r="H65"/>
  <c r="L65"/>
  <c r="I72"/>
  <c r="G72"/>
  <c r="E72"/>
  <c r="N72"/>
  <c r="L72"/>
  <c r="I79"/>
  <c r="G79"/>
  <c r="E79"/>
  <c r="N79"/>
  <c r="L79"/>
  <c r="I86"/>
  <c r="G86"/>
  <c r="E86"/>
  <c r="N86"/>
  <c r="L86"/>
  <c r="I93"/>
  <c r="G93"/>
  <c r="E93"/>
  <c r="N93"/>
  <c r="L93"/>
  <c r="H100"/>
  <c r="F100"/>
  <c r="N100"/>
  <c r="L100"/>
  <c r="I107"/>
  <c r="G107"/>
  <c r="E107"/>
  <c r="N107"/>
  <c r="L107"/>
  <c r="I114"/>
  <c r="G114"/>
  <c r="E114"/>
  <c r="N114"/>
  <c r="L114"/>
  <c r="I128"/>
  <c r="G128"/>
  <c r="E128"/>
  <c r="N128"/>
  <c r="L128"/>
  <c r="I40"/>
  <c r="G40"/>
  <c r="E40"/>
  <c r="M40"/>
  <c r="K40"/>
  <c r="H40"/>
  <c r="F40"/>
  <c r="N40"/>
  <c r="L40"/>
  <c r="M138"/>
  <c r="K138"/>
  <c r="L138"/>
  <c r="H138"/>
  <c r="H139" s="1"/>
  <c r="F138"/>
  <c r="F139" s="1"/>
  <c r="I138"/>
  <c r="I139" s="1"/>
  <c r="G138"/>
  <c r="G139" s="1"/>
  <c r="E138"/>
  <c r="B83"/>
  <c r="R82" s="1"/>
  <c r="R170" s="1"/>
  <c r="B69"/>
  <c r="R68" s="1"/>
  <c r="R162" s="1"/>
  <c r="B125"/>
  <c r="R124" s="1"/>
  <c r="R194" s="1"/>
  <c r="B118"/>
  <c r="R117" s="1"/>
  <c r="R190" s="1"/>
  <c r="B111"/>
  <c r="R110" s="1"/>
  <c r="R186" s="1"/>
  <c r="B104"/>
  <c r="R103" s="1"/>
  <c r="R182" s="1"/>
  <c r="B97"/>
  <c r="R96" s="1"/>
  <c r="R178" s="1"/>
  <c r="B90"/>
  <c r="R89" s="1"/>
  <c r="R174" s="1"/>
  <c r="B76"/>
  <c r="R75" s="1"/>
  <c r="R166" s="1"/>
  <c r="B62"/>
  <c r="R61" s="1"/>
  <c r="R158" s="1"/>
  <c r="B44"/>
  <c r="R43" s="1"/>
  <c r="R154" s="1"/>
  <c r="B37"/>
  <c r="R36" s="1"/>
  <c r="R150" s="1"/>
  <c r="M8"/>
  <c r="L8"/>
  <c r="I8"/>
  <c r="H8"/>
  <c r="G8"/>
  <c r="E8"/>
  <c r="M7"/>
  <c r="L7"/>
  <c r="K7"/>
  <c r="K13" s="1"/>
  <c r="I7"/>
  <c r="H7"/>
  <c r="G7"/>
  <c r="E7"/>
  <c r="M6"/>
  <c r="L6"/>
  <c r="K6"/>
  <c r="K12" s="1"/>
  <c r="I6"/>
  <c r="H6"/>
  <c r="G6"/>
  <c r="E6"/>
  <c r="B565" i="3"/>
  <c r="N124" i="4"/>
  <c r="M564" i="3"/>
  <c r="M124" i="4" s="1"/>
  <c r="L564" i="3"/>
  <c r="L124" i="4" s="1"/>
  <c r="I124"/>
  <c r="H124"/>
  <c r="G564" i="3"/>
  <c r="G124" i="4" s="1"/>
  <c r="F564" i="3"/>
  <c r="F124" i="4" s="1"/>
  <c r="E564" i="3"/>
  <c r="E124" i="4" s="1"/>
  <c r="T124" s="1"/>
  <c r="T194" s="1"/>
  <c r="M560" i="3"/>
  <c r="L560"/>
  <c r="G560"/>
  <c r="F560"/>
  <c r="E560"/>
  <c r="B552"/>
  <c r="N117" i="4"/>
  <c r="M551" i="3"/>
  <c r="M117" i="4" s="1"/>
  <c r="L551" i="3"/>
  <c r="L117" i="4" s="1"/>
  <c r="I117"/>
  <c r="H117"/>
  <c r="G551" i="3"/>
  <c r="G117" i="4" s="1"/>
  <c r="V117" s="1"/>
  <c r="V190" s="1"/>
  <c r="F551" i="3"/>
  <c r="F117" i="4" s="1"/>
  <c r="E551" i="3"/>
  <c r="E117" i="4" s="1"/>
  <c r="T117" s="1"/>
  <c r="T190" s="1"/>
  <c r="M547" i="3"/>
  <c r="L547"/>
  <c r="G547"/>
  <c r="F547"/>
  <c r="E547"/>
  <c r="B537"/>
  <c r="N110" i="4"/>
  <c r="M536" i="3"/>
  <c r="M110" i="4" s="1"/>
  <c r="L536" i="3"/>
  <c r="L110" i="4" s="1"/>
  <c r="I110"/>
  <c r="H110"/>
  <c r="G536" i="3"/>
  <c r="G110" i="4" s="1"/>
  <c r="F536" i="3"/>
  <c r="F110" i="4" s="1"/>
  <c r="E536" i="3"/>
  <c r="E110" i="4" s="1"/>
  <c r="T110" s="1"/>
  <c r="T186" s="1"/>
  <c r="M529" i="3"/>
  <c r="L529"/>
  <c r="B521"/>
  <c r="N103" i="4"/>
  <c r="M103"/>
  <c r="L103"/>
  <c r="I103"/>
  <c r="H103"/>
  <c r="G520" i="3"/>
  <c r="G103" i="4" s="1"/>
  <c r="V103" s="1"/>
  <c r="V182" s="1"/>
  <c r="F520" i="3"/>
  <c r="F103" i="4" s="1"/>
  <c r="E520" i="3"/>
  <c r="E103" i="4" s="1"/>
  <c r="T103" s="1"/>
  <c r="T182" s="1"/>
  <c r="B444" i="3"/>
  <c r="N96" i="4"/>
  <c r="M443" i="3"/>
  <c r="M96" i="4" s="1"/>
  <c r="L443" i="3"/>
  <c r="L96" i="4" s="1"/>
  <c r="I96"/>
  <c r="H96"/>
  <c r="G443" i="3"/>
  <c r="G96" i="4" s="1"/>
  <c r="F443" i="3"/>
  <c r="F96" i="4" s="1"/>
  <c r="U96" s="1"/>
  <c r="U178" s="1"/>
  <c r="E443" i="3"/>
  <c r="E96" i="4" s="1"/>
  <c r="T96" s="1"/>
  <c r="T178" s="1"/>
  <c r="M439" i="3"/>
  <c r="L439"/>
  <c r="G439"/>
  <c r="F439"/>
  <c r="E439"/>
  <c r="B431"/>
  <c r="N89" i="4"/>
  <c r="M430" i="3"/>
  <c r="M89" i="4" s="1"/>
  <c r="L430" i="3"/>
  <c r="L89" i="4" s="1"/>
  <c r="I89"/>
  <c r="H89"/>
  <c r="G430" i="3"/>
  <c r="G89" i="4" s="1"/>
  <c r="V89" s="1"/>
  <c r="V174" s="1"/>
  <c r="F430" i="3"/>
  <c r="F89" i="4" s="1"/>
  <c r="E430" i="3"/>
  <c r="E89" i="4" s="1"/>
  <c r="T89" s="1"/>
  <c r="T174" s="1"/>
  <c r="M424" i="3"/>
  <c r="L424"/>
  <c r="G424"/>
  <c r="F424"/>
  <c r="E424"/>
  <c r="B416"/>
  <c r="N82" i="4"/>
  <c r="M415" i="3"/>
  <c r="M82" i="4" s="1"/>
  <c r="L415" i="3"/>
  <c r="L82" i="4" s="1"/>
  <c r="I82"/>
  <c r="H82"/>
  <c r="G415" i="3"/>
  <c r="G82" i="4" s="1"/>
  <c r="F415" i="3"/>
  <c r="F82" i="4" s="1"/>
  <c r="E415" i="3"/>
  <c r="E82" i="4" s="1"/>
  <c r="T82" s="1"/>
  <c r="T170" s="1"/>
  <c r="M411" i="3"/>
  <c r="L411"/>
  <c r="G411"/>
  <c r="F411"/>
  <c r="E411"/>
  <c r="N75" i="4"/>
  <c r="M75"/>
  <c r="L75"/>
  <c r="I75"/>
  <c r="H75"/>
  <c r="G75"/>
  <c r="V75" s="1"/>
  <c r="V166" s="1"/>
  <c r="F75"/>
  <c r="E75"/>
  <c r="T75" s="1"/>
  <c r="T166" s="1"/>
  <c r="B382" i="3"/>
  <c r="N68" i="4"/>
  <c r="M68"/>
  <c r="L381" i="3"/>
  <c r="L68" i="4" s="1"/>
  <c r="I68"/>
  <c r="H68"/>
  <c r="G381" i="3"/>
  <c r="G68" i="4" s="1"/>
  <c r="E381" i="3"/>
  <c r="E68" i="4" s="1"/>
  <c r="T68" s="1"/>
  <c r="T162" s="1"/>
  <c r="M377" i="3"/>
  <c r="L377"/>
  <c r="G377"/>
  <c r="F377"/>
  <c r="E377"/>
  <c r="M365"/>
  <c r="L365"/>
  <c r="G365"/>
  <c r="V61" i="4"/>
  <c r="V158" s="1"/>
  <c r="T61"/>
  <c r="T158" s="1"/>
  <c r="N547" i="3" l="1"/>
  <c r="N439"/>
  <c r="N377"/>
  <c r="N560"/>
  <c r="N365"/>
  <c r="N411"/>
  <c r="N529"/>
  <c r="N424"/>
  <c r="U82" i="4"/>
  <c r="U170" s="1"/>
  <c r="W82"/>
  <c r="W170" s="1"/>
  <c r="K5"/>
  <c r="K11" s="1"/>
  <c r="I5"/>
  <c r="M5"/>
  <c r="H5"/>
  <c r="L5"/>
  <c r="M30"/>
  <c r="M24"/>
  <c r="G30"/>
  <c r="G24"/>
  <c r="L108"/>
  <c r="I108"/>
  <c r="H101"/>
  <c r="N94"/>
  <c r="G94"/>
  <c r="N80"/>
  <c r="G80"/>
  <c r="K129"/>
  <c r="K115"/>
  <c r="K101"/>
  <c r="M87"/>
  <c r="M73"/>
  <c r="G66"/>
  <c r="F129"/>
  <c r="F115"/>
  <c r="F87"/>
  <c r="N122"/>
  <c r="E122"/>
  <c r="I122"/>
  <c r="L30"/>
  <c r="L24"/>
  <c r="H30"/>
  <c r="H24"/>
  <c r="K30"/>
  <c r="K24"/>
  <c r="E24"/>
  <c r="I30"/>
  <c r="I24"/>
  <c r="X61"/>
  <c r="X158" s="1"/>
  <c r="W110"/>
  <c r="W186" s="1"/>
  <c r="X117"/>
  <c r="X190" s="1"/>
  <c r="W124"/>
  <c r="W194" s="1"/>
  <c r="U124"/>
  <c r="U194" s="1"/>
  <c r="U110"/>
  <c r="U186" s="1"/>
  <c r="U61"/>
  <c r="U158" s="1"/>
  <c r="W61"/>
  <c r="W158" s="1"/>
  <c r="V68"/>
  <c r="V162" s="1"/>
  <c r="W75"/>
  <c r="W166" s="1"/>
  <c r="U75"/>
  <c r="U166" s="1"/>
  <c r="X75"/>
  <c r="X166" s="1"/>
  <c r="V82"/>
  <c r="V170" s="1"/>
  <c r="X82"/>
  <c r="X170" s="1"/>
  <c r="W89"/>
  <c r="W174" s="1"/>
  <c r="U89"/>
  <c r="U174" s="1"/>
  <c r="X89"/>
  <c r="X174" s="1"/>
  <c r="X96"/>
  <c r="X178" s="1"/>
  <c r="V96"/>
  <c r="V178" s="1"/>
  <c r="W103"/>
  <c r="W182" s="1"/>
  <c r="U103"/>
  <c r="U182" s="1"/>
  <c r="X103"/>
  <c r="X182" s="1"/>
  <c r="V110"/>
  <c r="V186" s="1"/>
  <c r="X110"/>
  <c r="X186" s="1"/>
  <c r="U117"/>
  <c r="U190" s="1"/>
  <c r="W117"/>
  <c r="W190" s="1"/>
  <c r="V124"/>
  <c r="V194" s="1"/>
  <c r="X124"/>
  <c r="X194" s="1"/>
  <c r="L129"/>
  <c r="I129"/>
  <c r="N115"/>
  <c r="G115"/>
  <c r="N101"/>
  <c r="L87"/>
  <c r="I87"/>
  <c r="L73"/>
  <c r="I73"/>
  <c r="K108"/>
  <c r="E101"/>
  <c r="I101"/>
  <c r="M94"/>
  <c r="M80"/>
  <c r="M66"/>
  <c r="F94"/>
  <c r="F80"/>
  <c r="F66"/>
  <c r="H122"/>
  <c r="H108"/>
  <c r="K122"/>
  <c r="N129"/>
  <c r="G129"/>
  <c r="L115"/>
  <c r="I115"/>
  <c r="N108"/>
  <c r="G108"/>
  <c r="L101"/>
  <c r="L94"/>
  <c r="I94"/>
  <c r="N87"/>
  <c r="G87"/>
  <c r="L80"/>
  <c r="I80"/>
  <c r="N73"/>
  <c r="G73"/>
  <c r="L66"/>
  <c r="H66"/>
  <c r="M129"/>
  <c r="M115"/>
  <c r="M108"/>
  <c r="M101"/>
  <c r="G101"/>
  <c r="K94"/>
  <c r="K87"/>
  <c r="K80"/>
  <c r="K66"/>
  <c r="E66"/>
  <c r="I66"/>
  <c r="H129"/>
  <c r="H115"/>
  <c r="H94"/>
  <c r="H87"/>
  <c r="H80"/>
  <c r="H73"/>
  <c r="L122"/>
  <c r="F122"/>
  <c r="F108"/>
  <c r="M122"/>
  <c r="G122"/>
  <c r="W96"/>
  <c r="W178" s="1"/>
  <c r="E30"/>
  <c r="E31"/>
  <c r="E32"/>
  <c r="E5"/>
  <c r="G5"/>
  <c r="V5" s="1"/>
  <c r="V146" s="1"/>
  <c r="V205" s="1"/>
  <c r="P121"/>
  <c r="E139"/>
  <c r="P40"/>
  <c r="E129"/>
  <c r="P128"/>
  <c r="E115"/>
  <c r="P114"/>
  <c r="E108"/>
  <c r="P107"/>
  <c r="F101"/>
  <c r="P100"/>
  <c r="E94"/>
  <c r="P93"/>
  <c r="E87"/>
  <c r="P86"/>
  <c r="E80"/>
  <c r="P79"/>
  <c r="E73"/>
  <c r="B203" i="3"/>
  <c r="M43" i="4"/>
  <c r="L202" i="3"/>
  <c r="L43" i="4" s="1"/>
  <c r="I43"/>
  <c r="H43"/>
  <c r="G202" i="3"/>
  <c r="G43" i="4" s="1"/>
  <c r="F202" i="3"/>
  <c r="F43" i="4" s="1"/>
  <c r="E202" i="3"/>
  <c r="E43" i="4" s="1"/>
  <c r="M198" i="3"/>
  <c r="L198"/>
  <c r="G198"/>
  <c r="F198"/>
  <c r="E198"/>
  <c r="M189"/>
  <c r="L189"/>
  <c r="G189"/>
  <c r="F189"/>
  <c r="M182"/>
  <c r="L182"/>
  <c r="G182"/>
  <c r="F182"/>
  <c r="B164"/>
  <c r="M574"/>
  <c r="L574"/>
  <c r="K139" i="4"/>
  <c r="M583" i="3"/>
  <c r="L583"/>
  <c r="G583"/>
  <c r="F583"/>
  <c r="E583"/>
  <c r="M579"/>
  <c r="L579"/>
  <c r="G579"/>
  <c r="F579"/>
  <c r="E579"/>
  <c r="L20"/>
  <c r="M20"/>
  <c r="L163"/>
  <c r="L36" i="4" s="1"/>
  <c r="L41" s="1"/>
  <c r="M36"/>
  <c r="M41" s="1"/>
  <c r="N36"/>
  <c r="N41" s="1"/>
  <c r="K41"/>
  <c r="I36"/>
  <c r="I41" s="1"/>
  <c r="H36"/>
  <c r="H41" s="1"/>
  <c r="G163" i="3"/>
  <c r="G36" i="4" s="1"/>
  <c r="F163" i="3"/>
  <c r="F36" i="4" s="1"/>
  <c r="E36"/>
  <c r="T36" s="1"/>
  <c r="T150" s="1"/>
  <c r="L10" i="3"/>
  <c r="L18" i="4" s="1"/>
  <c r="M10" i="3"/>
  <c r="M18" i="4" s="1"/>
  <c r="G10" i="3"/>
  <c r="G18" i="4" s="1"/>
  <c r="V18" s="1"/>
  <c r="H18"/>
  <c r="I18"/>
  <c r="E18"/>
  <c r="F20" i="3"/>
  <c r="G20"/>
  <c r="E20"/>
  <c r="N198" l="1"/>
  <c r="N189"/>
  <c r="N20"/>
  <c r="N182"/>
  <c r="N583"/>
  <c r="N579"/>
  <c r="T18" i="4"/>
  <c r="N27"/>
  <c r="N26"/>
  <c r="N65"/>
  <c r="L48"/>
  <c r="K48"/>
  <c r="H48"/>
  <c r="M48"/>
  <c r="M134"/>
  <c r="M139" s="1"/>
  <c r="L134"/>
  <c r="L139" s="1"/>
  <c r="I48"/>
  <c r="T43"/>
  <c r="T154" s="1"/>
  <c r="T206" s="1"/>
  <c r="N19"/>
  <c r="N6" s="1"/>
  <c r="N6" i="3"/>
  <c r="N20" i="4"/>
  <c r="N7" s="1"/>
  <c r="N7" i="3"/>
  <c r="N21" i="4"/>
  <c r="N8" s="1"/>
  <c r="N8" i="3"/>
  <c r="P122" i="4"/>
  <c r="P80"/>
  <c r="P87"/>
  <c r="P94"/>
  <c r="P101"/>
  <c r="P108"/>
  <c r="P115"/>
  <c r="P129"/>
  <c r="I29"/>
  <c r="I23"/>
  <c r="K29"/>
  <c r="K23"/>
  <c r="L29"/>
  <c r="L23"/>
  <c r="W36"/>
  <c r="W150" s="1"/>
  <c r="U36"/>
  <c r="U150" s="1"/>
  <c r="U43"/>
  <c r="U154" s="1"/>
  <c r="W43"/>
  <c r="W154" s="1"/>
  <c r="F48"/>
  <c r="E29"/>
  <c r="E23"/>
  <c r="H29"/>
  <c r="H23"/>
  <c r="M29"/>
  <c r="M23"/>
  <c r="X43"/>
  <c r="X154" s="1"/>
  <c r="V43"/>
  <c r="V154" s="1"/>
  <c r="E41"/>
  <c r="G48"/>
  <c r="F41"/>
  <c r="E48"/>
  <c r="X36"/>
  <c r="X150" s="1"/>
  <c r="V36"/>
  <c r="V150" s="1"/>
  <c r="N47"/>
  <c r="T5"/>
  <c r="T146" s="1"/>
  <c r="T205" s="1"/>
  <c r="G41"/>
  <c r="G29"/>
  <c r="G23"/>
  <c r="N138"/>
  <c r="P138" s="1"/>
  <c r="N574" i="3"/>
  <c r="N10"/>
  <c r="N18" i="4" s="1"/>
  <c r="V206" l="1"/>
  <c r="V207" s="1"/>
  <c r="N66"/>
  <c r="P66" s="1"/>
  <c r="P65"/>
  <c r="N25"/>
  <c r="N24" s="1"/>
  <c r="T207"/>
  <c r="N31"/>
  <c r="N32"/>
  <c r="N134"/>
  <c r="N139" s="1"/>
  <c r="P139" s="1"/>
  <c r="N22"/>
  <c r="N5" i="3"/>
  <c r="N14" i="4"/>
  <c r="N13"/>
  <c r="N5"/>
  <c r="N12"/>
  <c r="P41"/>
  <c r="N48"/>
  <c r="P48" s="1"/>
  <c r="P47"/>
  <c r="G6" i="3"/>
  <c r="G12" i="4" s="1"/>
  <c r="H12"/>
  <c r="I12"/>
  <c r="L6" i="3"/>
  <c r="L12" i="4" s="1"/>
  <c r="M6" i="3"/>
  <c r="M12" i="4" s="1"/>
  <c r="G7" i="3"/>
  <c r="G13" i="4" s="1"/>
  <c r="H13"/>
  <c r="I13"/>
  <c r="L7" i="3"/>
  <c r="L13" i="4" s="1"/>
  <c r="M7" i="3"/>
  <c r="M13" i="4" s="1"/>
  <c r="G8" i="3"/>
  <c r="G14" i="4" s="1"/>
  <c r="H14"/>
  <c r="I14"/>
  <c r="L8" i="3"/>
  <c r="L14" i="4" s="1"/>
  <c r="M8" i="3"/>
  <c r="M14" i="4" s="1"/>
  <c r="E13"/>
  <c r="E14"/>
  <c r="E12"/>
  <c r="N30" l="1"/>
  <c r="N29"/>
  <c r="N23"/>
  <c r="N11"/>
  <c r="E11"/>
  <c r="I11"/>
  <c r="H11"/>
  <c r="M5" i="3"/>
  <c r="M11" i="4" s="1"/>
  <c r="L5" i="3"/>
  <c r="L11" i="4" s="1"/>
  <c r="G5" i="3"/>
  <c r="G11" i="4" s="1"/>
  <c r="F12" i="3"/>
  <c r="F7" s="1"/>
  <c r="F13"/>
  <c r="F365"/>
  <c r="F69" i="4"/>
  <c r="F25" s="1"/>
  <c r="F71" l="1"/>
  <c r="F27" s="1"/>
  <c r="P27" s="1"/>
  <c r="F381" i="3"/>
  <c r="F68" i="4" s="1"/>
  <c r="U68" s="1"/>
  <c r="U162" s="1"/>
  <c r="U206" s="1"/>
  <c r="F11" i="3"/>
  <c r="F6" s="1"/>
  <c r="F5" s="1"/>
  <c r="F21" i="4"/>
  <c r="F8" s="1"/>
  <c r="F8" i="3"/>
  <c r="P25" i="4"/>
  <c r="F20"/>
  <c r="F7" s="1"/>
  <c r="F13" s="1"/>
  <c r="P13" s="1"/>
  <c r="F70"/>
  <c r="F26" s="1"/>
  <c r="F14" l="1"/>
  <c r="P14" s="1"/>
  <c r="F24"/>
  <c r="P24" s="1"/>
  <c r="F72"/>
  <c r="F73" s="1"/>
  <c r="P73" s="1"/>
  <c r="F19"/>
  <c r="F30" s="1"/>
  <c r="P30" s="1"/>
  <c r="W68"/>
  <c r="W162" s="1"/>
  <c r="F10" i="3"/>
  <c r="F18" i="4" s="1"/>
  <c r="U18" s="1"/>
  <c r="X68"/>
  <c r="X162" s="1"/>
  <c r="F32"/>
  <c r="P32" s="1"/>
  <c r="P26"/>
  <c r="F31"/>
  <c r="P31" s="1"/>
  <c r="P72" l="1"/>
  <c r="F29"/>
  <c r="P29" s="1"/>
  <c r="F22"/>
  <c r="F23" s="1"/>
  <c r="P23" s="1"/>
  <c r="W18"/>
  <c r="F6"/>
  <c r="F5" s="1"/>
  <c r="X18"/>
  <c r="P22" l="1"/>
  <c r="F12"/>
  <c r="P12" s="1"/>
  <c r="F11"/>
  <c r="P11" s="1"/>
  <c r="X5"/>
  <c r="X146" s="1"/>
  <c r="W5"/>
  <c r="W146" s="1"/>
  <c r="U5"/>
  <c r="U146" s="1"/>
  <c r="U205" s="1"/>
  <c r="U207" s="1"/>
</calcChain>
</file>

<file path=xl/sharedStrings.xml><?xml version="1.0" encoding="utf-8"?>
<sst xmlns="http://schemas.openxmlformats.org/spreadsheetml/2006/main" count="2217" uniqueCount="468">
  <si>
    <t>№
 п.п.</t>
  </si>
  <si>
    <t>Наименование показателя</t>
  </si>
  <si>
    <t>Базовое значение</t>
  </si>
  <si>
    <t>Значение показателя/ потребность в финансировании, млн. рублей</t>
  </si>
  <si>
    <t>Значение/ года</t>
  </si>
  <si>
    <t>Дата /
вид бюджета</t>
  </si>
  <si>
    <t>2022 г.</t>
  </si>
  <si>
    <t>2023 г.</t>
  </si>
  <si>
    <t>2024 г.</t>
  </si>
  <si>
    <t>Всего</t>
  </si>
  <si>
    <t>краевой бюджет</t>
  </si>
  <si>
    <t>бюджет МО</t>
  </si>
  <si>
    <t>1</t>
  </si>
  <si>
    <t>2</t>
  </si>
  <si>
    <t>Меропиятия</t>
  </si>
  <si>
    <t>Потребность в финансировании, млн. рублей</t>
  </si>
  <si>
    <t>1.1</t>
  </si>
  <si>
    <t>всего</t>
  </si>
  <si>
    <t>федер. бюджет</t>
  </si>
  <si>
    <r>
      <t xml:space="preserve">сумма </t>
    </r>
    <r>
      <rPr>
        <b/>
        <sz val="15"/>
        <rFont val="Times New Roman"/>
        <family val="1"/>
        <charset val="204"/>
      </rPr>
      <t>подписанного</t>
    </r>
    <r>
      <rPr>
        <sz val="15"/>
        <rFont val="Times New Roman"/>
        <family val="1"/>
        <charset val="204"/>
      </rPr>
      <t xml:space="preserve"> контракта по мероприятию</t>
    </r>
  </si>
  <si>
    <t>Примечание.
Сумма контракта, дата заключения контракта, поставщик, дата завершения работ по контракту. Дата внесения изменений в план-график, планируемая дата начала конкурсных процедур, планируемая дата заключения контракта. Для контрактов на подписании - дата завершения конкурсных процедур, сумма контракта, поставщик, планируемая дата заключения контракта, дата завершения работ по контракту.</t>
  </si>
  <si>
    <t>2021 г.
 (план в соответствии с бюджетом)</t>
  </si>
  <si>
    <t>2020 г.
(план в соответствии с бюджетом)</t>
  </si>
  <si>
    <t>Наименование показателя регионального проекта</t>
  </si>
  <si>
    <t>городской округ (муниципальный р-н)</t>
  </si>
  <si>
    <t>ВСЕГО 2019-2024</t>
  </si>
  <si>
    <t>Приложение 1</t>
  </si>
  <si>
    <t>…</t>
  </si>
  <si>
    <t>2.1</t>
  </si>
  <si>
    <t>и т.д. по показателям и мероприятиям данного регионального проекта</t>
  </si>
  <si>
    <r>
      <rPr>
        <b/>
        <sz val="22"/>
        <color rgb="FF0070C0"/>
        <rFont val="Times New Roman"/>
        <family val="1"/>
        <charset val="204"/>
      </rPr>
      <t xml:space="preserve">ЕЖЕМЕСЯЧНАЯ </t>
    </r>
    <r>
      <rPr>
        <b/>
        <sz val="22"/>
        <rFont val="Times New Roman"/>
        <family val="1"/>
        <charset val="204"/>
      </rPr>
      <t xml:space="preserve">
форма предоставления информации </t>
    </r>
  </si>
  <si>
    <t>Региональный проект 1. ….</t>
  </si>
  <si>
    <t>Региональный проект 2  …..</t>
  </si>
  <si>
    <t>Мероприятие, обеспечивающее достижение
данного поуказателя</t>
  </si>
  <si>
    <t>В сфере образования</t>
  </si>
  <si>
    <t>Мероприятие, обеспечивающее достижение
 поуказателей Указа 204</t>
  </si>
  <si>
    <t>1.1.</t>
  </si>
  <si>
    <t>2.1.</t>
  </si>
  <si>
    <t>1.2.</t>
  </si>
  <si>
    <t xml:space="preserve">Всего 
по мероприятиям 
национальных проектов  </t>
  </si>
  <si>
    <t>В сфере экологии</t>
  </si>
  <si>
    <t>В сфере дорожного хозяйства</t>
  </si>
  <si>
    <t>3.1.</t>
  </si>
  <si>
    <t>4.1.</t>
  </si>
  <si>
    <t>В сфере культуры</t>
  </si>
  <si>
    <t>3.2.</t>
  </si>
  <si>
    <t>4.2.</t>
  </si>
  <si>
    <t>….</t>
  </si>
  <si>
    <t>В сфере жилищно-коммунального хозяйства</t>
  </si>
  <si>
    <t>Всего субсидий из бюджета на инвестиционные цели вне национальных проектов</t>
  </si>
  <si>
    <t xml:space="preserve">ВСЕГО </t>
  </si>
  <si>
    <t xml:space="preserve">Итого
 по национальному проекту </t>
  </si>
  <si>
    <t>ДЕМОГРАФИЯ</t>
  </si>
  <si>
    <t>ЗДРАВООХРАНЕНИЕ</t>
  </si>
  <si>
    <t>ОБРАЗОВАНИЕ</t>
  </si>
  <si>
    <t>ЖИЛЬЕ И ГОРОДСКАЯ СРЕДА</t>
  </si>
  <si>
    <t>ЭКОЛОГИЯ</t>
  </si>
  <si>
    <t>БЕЗОПАСНЫЕ И КАЧЕСТВЕННЫЕ АВТОМОБИЛЬНЫЕ ДОРОГИ</t>
  </si>
  <si>
    <t>ПРОИЗВОДИТЕЛЬНОСТЬ ТРУДА</t>
  </si>
  <si>
    <t>НАУКА</t>
  </si>
  <si>
    <t>ЦИФРОВАЯ ЭКОНОМИКА</t>
  </si>
  <si>
    <t>КУЛЬТУРА</t>
  </si>
  <si>
    <t>МАЛОЕ И СРЕДНЕЕ ПРЕДПРИНИМАТЕЛЬСТВО</t>
  </si>
  <si>
    <t>МЕЖДУНАРОДНАЯ КООПЕРАЦИЯ И ЭКСПОРТ</t>
  </si>
  <si>
    <t>ОСВОЕНИЕ СУБСИДИЙ ИЗ БЮДЖЕТОВ НА ИНВЕСТИЦИОННЫЕ ЦЕЛИ ВНЕ НАЦИОНАЛЬНЫХ ПРОЕКТОВ</t>
  </si>
  <si>
    <t>проверочная сторока</t>
  </si>
  <si>
    <t>Приложение 2</t>
  </si>
  <si>
    <t xml:space="preserve">% профинансировано (кассовый расход) /исполнение (от закантрактованного) 
</t>
  </si>
  <si>
    <t>%  подписанного контракта по мероприятию от запланированного, (законтрактовано)</t>
  </si>
  <si>
    <t>Текущее исполнение показателей, %, 2019 год</t>
  </si>
  <si>
    <t>Вид бюджета</t>
  </si>
  <si>
    <t>2019 г. 
(план в соответствии с бюджетом), млн рублей</t>
  </si>
  <si>
    <t>ФОРМАТ И ШРИФТЫ НЕ ИЗМЕНЯТЬ</t>
  </si>
  <si>
    <t>сумма подписанного контракта по мероприятию, млн рублей</t>
  </si>
  <si>
    <t>Показатели для оценки деятельности глав муниципальных образований Приморского края по достижению задач регионального проекта «Здравоохранение» на 2019 год</t>
  </si>
  <si>
    <t>Количество сохраненных жизней (по сравнению с 2018 годом)</t>
  </si>
  <si>
    <t>Число граждан в возрасте 21 год и старше, прошедших в 2019 году диспансеризацию (1 эт.)</t>
  </si>
  <si>
    <t>3</t>
  </si>
  <si>
    <t>Количество дополнительно трудоустроившихся в 2019 году специалистов (по сравнению с 2018 годом) - врачей</t>
  </si>
  <si>
    <t>4</t>
  </si>
  <si>
    <t>Количество дополнительно трудоустроившихся в 2019 году специалистов (по сравнению с 2018 годом) - средних медработников</t>
  </si>
  <si>
    <t>Приложение 3</t>
  </si>
  <si>
    <t>I.</t>
  </si>
  <si>
    <t>II.</t>
  </si>
  <si>
    <t>III.</t>
  </si>
  <si>
    <t>IV.</t>
  </si>
  <si>
    <t>V.</t>
  </si>
  <si>
    <t>VI.</t>
  </si>
  <si>
    <t>VII.</t>
  </si>
  <si>
    <t>VIII.</t>
  </si>
  <si>
    <t>IX.</t>
  </si>
  <si>
    <t>X.</t>
  </si>
  <si>
    <t>XI.</t>
  </si>
  <si>
    <t>XII.</t>
  </si>
  <si>
    <t>СВОДНАЯ ТАБЛИЦА (для формирования пояснительной записки)</t>
  </si>
  <si>
    <t>городской округ Спасск-Дальний</t>
  </si>
  <si>
    <t>01.03.2019</t>
  </si>
  <si>
    <t>Количество рождений детей, необходимое для достижения значений показателя "Суммарный коэффициент рождаемости"</t>
  </si>
  <si>
    <t>Региональный проект 1.Финансовая поддержка семей при рождении детей</t>
  </si>
  <si>
    <t>Региональный проект 2 Содействие занятости женщин - создание условий дошкольного образования для детей в возрасте до трех лет</t>
  </si>
  <si>
    <t>Уровень занятости женщин, проживающих, имеющих детей дошкольного возраста, %</t>
  </si>
  <si>
    <t>12.2017</t>
  </si>
  <si>
    <t>2.2</t>
  </si>
  <si>
    <t>2.3</t>
  </si>
  <si>
    <t>2.4</t>
  </si>
  <si>
    <t>Численность женщин, находящихся в отпуске по уходу за ребенком в возрасте до трех лет, прошедших профессиональное обучение и дополнительное профессиональное образование, человек</t>
  </si>
  <si>
    <t>Доступность дошкольного образования для детей в возрасте от полутора до трех лет, %</t>
  </si>
  <si>
    <t>01.2018</t>
  </si>
  <si>
    <t>Численность воспитанников в возрасте до трех лет, посещающих государственные и муниципальные организации, осуществляющие образовательную деятельность по образовательным программам дошкольного образования, присмотр и уход, в том числе в субъектах Российской Федерации, входящих в состав Дальневосточного и Северо-Кавказского федеральных округов, человек</t>
  </si>
  <si>
    <t>Завершение реконструкции здания муниципальной организации, осуществляющей образовательную деятельность по образовательным программам дошкольного образования, присмотр и уход</t>
  </si>
  <si>
    <t>12.02.2019-20.12.2019</t>
  </si>
  <si>
    <t>Региональный проект 3. Разработка и реализация программы системной поддержки и повышения качества жизни граждан старшего поколения</t>
  </si>
  <si>
    <t>Численность граждан предпенсионного возраста, прошедших профессиональное обучение и дополнительное профессиональное образование, человек</t>
  </si>
  <si>
    <t>3.1</t>
  </si>
  <si>
    <t>Региональный проект 5. Создание для всех категорий и групп населения условий для занятости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t>
  </si>
  <si>
    <t>Доля детей и молодёжи (возраст 3-29 лет), систематически занимающихся физической культурой и спортом, %</t>
  </si>
  <si>
    <t>Реконструкция спортивного комплекса по ул. Пионерская, 1 в г. Спасск-Дальний</t>
  </si>
  <si>
    <t>01.012019 - 31.12.2021</t>
  </si>
  <si>
    <t>1.2</t>
  </si>
  <si>
    <t>Плоскостное спортивное сооружение. Комбинированный спортивный комплекс (для игровых видов спорта и тренажерный сектор) ул.Краснознаменная, 35А</t>
  </si>
  <si>
    <t>01.01.2020 - 31.12.2020</t>
  </si>
  <si>
    <t>федеральный бюджет</t>
  </si>
  <si>
    <t>бюджет муниципального образования</t>
  </si>
  <si>
    <t>1.3</t>
  </si>
  <si>
    <t>Плоскостное спортивное сооружение. Комбинированный спортивный комплекс (для игровых видов спорта и тренажерный сектор) ул.Советская, 64А</t>
  </si>
  <si>
    <t>01.01.2021 - 31.12.2021</t>
  </si>
  <si>
    <t>1.4</t>
  </si>
  <si>
    <t>Плоскостное спортивное сооружение. Комбинированный спортивный комплекс (для игровых видов спорта и тренажерный сектор) ул.Красногвардейская, 73</t>
  </si>
  <si>
    <t>1.5</t>
  </si>
  <si>
    <t>Плоскостное спортивное сооружение. Комбинированный спортивный комплекс (для игровых видов спорта и тренажерный сектор) ул.Советская, 110</t>
  </si>
  <si>
    <t>01.01.2022 - 31.12.2022</t>
  </si>
  <si>
    <t>1.6</t>
  </si>
  <si>
    <t>Плоскостное спортивное сооружение. Комбинированный спортивный комплекс (для игровых видов спорта и тренажерный сектор) ул.Красногвардейская, 104/6</t>
  </si>
  <si>
    <t>1.7</t>
  </si>
  <si>
    <t>Плоскостное спортивное сооружение. Комбинированный спортивный комплекс (для игровых видов спорта и тренажерный сектор) ул.Ленинская, 47</t>
  </si>
  <si>
    <t>01.01.2023 - 31.12.2023</t>
  </si>
  <si>
    <t>1.8</t>
  </si>
  <si>
    <t>Плоскостное спортивное сооружение. Комбинированный спортивный комплекс (для игровых видов спорта и тренажерный сектор) ул.Герцена, 2</t>
  </si>
  <si>
    <t>1.9</t>
  </si>
  <si>
    <t>Плоскостное спортивное сооружение. Комбинированный спортивный комплекс (для игровых видов спорта и тренажерный сектор) ул.Краснознаменная, 38</t>
  </si>
  <si>
    <t>01.01.2024 - 31.12.2024</t>
  </si>
  <si>
    <t>1.10</t>
  </si>
  <si>
    <t>Плоскостное спортивное сооружение. Комбинированный спортивный комплекс (для игровых видов спорта и тренажерный сектор) ул.Дербенева,25А</t>
  </si>
  <si>
    <t>1.11</t>
  </si>
  <si>
    <t>Строительство лыжероллерной трассы на  лыжной базе МБУДО ДООСЦ в с.Калиновка</t>
  </si>
  <si>
    <t>01.01.2020 - 31.12.2021</t>
  </si>
  <si>
    <t>5.2</t>
  </si>
  <si>
    <t>Доля граджан среднего возраста (женщины 30-54 года, мужчины 30-59 лет), систематически занимающихся физической культурой и спортом, %</t>
  </si>
  <si>
    <t>Плоскостное спортивное сооружение. Крытая спортивная площажка (атлетический павильон) для гимнастических упражнений по ул.Ленинская, 27</t>
  </si>
  <si>
    <t>Строительство стадиона городского округа Спасск-Дальний</t>
  </si>
  <si>
    <t>01.01.2022 - 31.12.2024</t>
  </si>
  <si>
    <t xml:space="preserve"> </t>
  </si>
  <si>
    <t>Доля граждан старшего возраста (женщины 55-79 лет, мужчины 60-79 лет), систематически занимающихся физической культурой и спортом, %</t>
  </si>
  <si>
    <t>Спасск-Дальний городской округ</t>
  </si>
  <si>
    <t>Плоскостное спортивное сооружение. Комбинированный спортивный комплекс (для игровых видов спорта и тренажерный сектор) парк им.Фадеева ул. Красногвардейская</t>
  </si>
  <si>
    <t>Плоскостное спортивное сооружение. Комбинированный спортивный комплекс (для игровых видов спорта и тренажерный сектор) ул. Советская, 100</t>
  </si>
  <si>
    <t>5.4</t>
  </si>
  <si>
    <t>Уровень обеспеченности граждан спортивными сооружениями исходя из единовременной пропускной способности объектов спорта,%</t>
  </si>
  <si>
    <t>Плоскостное спортивное сооружение. Комбинированный спортивный комплекс (для игровых видов спорта и тренажерный сектор) ул. Красногвардейская,87/5</t>
  </si>
  <si>
    <t>Плоскостное спортивное сооружение. Комбинированный спортивный комплекс (для игровых видов спорта и тренажерный сектор) ул. Красногвардейская, 110/1</t>
  </si>
  <si>
    <t>Плоскостное спортивное сооружение. Комбинированный спортивный комплекс (для игровых видов спорта и тренажерный сектор) ул. Нагорная, 4</t>
  </si>
  <si>
    <t>Плоскостное спортивное сооружение. Комбинированный спортивный комплекс (для игровых видов спорта и тренажерный сектор) ул. Советская, 132</t>
  </si>
  <si>
    <t>Плоскостное спортивное сооружение. Комбинированный спортивный комплекс (для игровых видов спорта и тренажерный сектор) ул. Коммунаров, 29</t>
  </si>
  <si>
    <t>Плоскостное спортивное сооружение. Спортивная площадка Тип № 5 (хоккейная коробка) ул. Советская, 108</t>
  </si>
  <si>
    <t>01.01.2019 - 31.12.2019</t>
  </si>
  <si>
    <t>Плоскостное спортивное сооружение. Спортивная площадка Тип № 5 (хоккейная коробка) ул. Краснознаменная, 38</t>
  </si>
  <si>
    <t>Доля занимающихся по программам спортивной подготовки в организациях ведомственной принадлежности физической культуры и спорта, %</t>
  </si>
  <si>
    <t>Капитальный ремонт спортивного комплекса "Олимп" (МБУДО ДЮСШ "Атлант")</t>
  </si>
  <si>
    <t>Капитальный ремонт стрелкового комплекса "Снайпер" (МБУДО ДЮСШ "Атлант")</t>
  </si>
  <si>
    <t>01.01.2021 - 31.12.2022</t>
  </si>
  <si>
    <t>Капитальный ремонт спортивного зала по ул. Красногвардейская, 75/1 (МБУДО ДООСЦ)</t>
  </si>
  <si>
    <t>Изготовление буклетов</t>
  </si>
  <si>
    <t>Социальная поддержка по программе "Земский доктор"</t>
  </si>
  <si>
    <t>Региональный проект 1. "Современная школа"</t>
  </si>
  <si>
    <t>Доля муниципальных общеобразовательных учреждений муниципального образования, в которых обновлено содержание и методы обучения предметной области "Технология" и других предметных областей, %</t>
  </si>
  <si>
    <t xml:space="preserve">Модернизация в муниципальных образовательных организациях городского округа Спасск-Дальний содержания, методик и технологий изучения (преподавания) предметной области «Технология», её воспитательной компоненты через усиление использования ИКТ и проектного подхода, исходя из требований современного рынка труда </t>
  </si>
  <si>
    <t>Модернизация кадрового обеспечения
технологического образования в муниципальных образовательных организациях городского округа Спасск-Дальний</t>
  </si>
  <si>
    <t>Модернизация материально-технического обеспечения технологического образования в муниципальных образовательных организациях городского округа Спасск-Дальний</t>
  </si>
  <si>
    <t>Интеграция технологического и проектного подхода во все виды образовательной деятельности (учебные предметы)</t>
  </si>
  <si>
    <t>Создание муниципальной системы выявления и сопровождения обучающихся, обладающих высокой мотивацией и способностями в области технологии</t>
  </si>
  <si>
    <t>Поддержка лидеров технологического образования (организаций, коллективов и отдельных педагогических работников) муниципальных образовательных организаций городского округа Спасск-Дальний, популяризация передовых практик технологического образования через проведение городских конкурсов в этой области</t>
  </si>
  <si>
    <t>Заключено 8 договоров на сумму 319,0 тыс. руб. - простая закупка.</t>
  </si>
  <si>
    <r>
      <t>ИНФОРМАЦИЯ
 по показателям и мероприятиям дорожных карт по достижению показателей
 Указа Президента Российской Федерации от 07.05.2018 № 204
городской округ Спасск-Дальний</t>
    </r>
    <r>
      <rPr>
        <i/>
        <u/>
        <sz val="24"/>
        <rFont val="Times New Roman"/>
        <family val="1"/>
        <charset val="204"/>
      </rPr>
      <t xml:space="preserve"> </t>
    </r>
  </si>
  <si>
    <t>Число общеобразовательных организаций, расположенных в сельской местности и малых городах, обновивших материально-техническую базу для реализации основных и дополнительных общеобразовательных программ цифрового, естественнонаучного и гуманитарного профилей,с нарастающим итогом к 2018г.</t>
  </si>
  <si>
    <t>Развитие материально-технической базы муниципальных образовательных организаций городского округа Спасск-Дальний для реализации основных и дополнительных общеобразовательных программ цифрового, естественнонаучного и гуманитарного профилей</t>
  </si>
  <si>
    <t>Численность обучающихся, охваченных основными и дополнительными общеобразовательными программами цифрового, естественнонаучного и гуманитарного профилей,  человек с нарастающим итогом к 2018 г.</t>
  </si>
  <si>
    <t>Мероприятия</t>
  </si>
  <si>
    <t>Расширение практики реализации дополнительных общеобразовательных программ цифрового, естественнонаучного и гуманитарного профилей в муниципальных образовательных организациях городского округа Спасск-Дальний</t>
  </si>
  <si>
    <t>Региональный проект 2. "Успех каждого ребёнка"</t>
  </si>
  <si>
    <t>Доля детей в возрасте от 5 до 18 лет, охваченных дополнительным образованием, % (от общего числа детей указанного возраста по персонифицированному учету)</t>
  </si>
  <si>
    <t>Обеспечение деятельности муниципальных образовательных организаций городского округа Спасск-Дальний, реализующих дополнительные образовательные программы</t>
  </si>
  <si>
    <t xml:space="preserve">Число детей, охваченных деятельностью детских технопарков «Кванториум» (мобильных технопарков «Кванториум») и других проектов, направленных на обеспечение доступности дополнительных общеобразовательных программ естественнонаучной и технической направленностей, соответствующих приоритетным направлениям технологического развития Российской Федерации,  человек, нарастающим итогом </t>
  </si>
  <si>
    <t>Обеспечение деятельности муниципальных образовательных организаций городского округа Спасск-Дальний, реализующих дополнительные образовательные программы естественно-научной и технической направленностей</t>
  </si>
  <si>
    <t>Число участников открытых онлайн-уроков, реализуемых с учетом опыта цикла открытых уроков «Проектория», «Уроки настоящего» или иных аналогичных по возможностям, функциям и результатам проектов, направленных на раннюю профориентацию, тыс. человек</t>
  </si>
  <si>
    <t>Обеспечение участия обучающихся муниципальных общеобразовательных организаций городского округа Спасск-Дальний в открытых онлайн-уроках, реализуемых с учетом опыта цикла открытых уроков «Проектория», «Уроки настоящего» или иных аналогичных по возможностям, функциям и результатам проектов, направленных на раннюю профориентацию</t>
  </si>
  <si>
    <t>01.01.2019-31.12.2024</t>
  </si>
  <si>
    <t>Региональный проект 4 "Цифровая образовательная среда"</t>
  </si>
  <si>
    <t>Количество муниципальных общеобразовательных организаций, в которых внедрена целевая модель цифровой образовательной среды в образовательных организациях, реализующих образовательные программы общего образования, %</t>
  </si>
  <si>
    <t>Обеспечение средствами вычислительной техники, программного обеспечения и презентационного оборудования, позволяющего получить доступ обучающихся и сотрудников муниципальных общеобразовательных организаций городского округа Спасск-Дальний к цифровой образовательной инфраструктуре и контенту, а также автоматизировать и повысить эффективность организационно-управленческих процессов</t>
  </si>
  <si>
    <t>10.01.2020-31.12.2024</t>
  </si>
  <si>
    <t>Доля педагогических работников общего образования, прошедших повышение кваллификации в рамках периодической аттестации в цифровой форме с использованием информационного ресурса "одного окна" ("Современная цифровая образовательная среда в Российской Федерации"), в общем числе педагогических работников общего образования, %</t>
  </si>
  <si>
    <t>Обеспечение повышения квалификации педагогических работников муниципальных общеобразовательных организаций городского округа Спасск-Дальний в рамках периодической аттестации в цифровой форме с использованием информационного ресурса "одного окна" ("Современная образовательная среда в Российской Федерации")</t>
  </si>
  <si>
    <t>Доля обучающихся по программам общего образования, дополнительного образования для детей, для которых формируется цифровой образовательный профиль и индивидуальный план обучения с использованием федеральной информационно-сервисной платформы цифровой образовательной среды, в общем числе обучающихся по указанным программам</t>
  </si>
  <si>
    <t>Обеспечение использования цифрового образовательного профиля и проведение обучения по индивидуальному плану обучения с использованием федеральной информационно-сервисной платоформы цифровой образовательной среды для обучающихся муниципальных образовательных организаций городского округа Спасск-Дальний</t>
  </si>
  <si>
    <t>Доля образовательных организаций, реализующих программы общего образования, дополнительного образования детей, осуществляющих образовательную деятельность с использованием федеральной информационно-сервисной платформы цифровой образовательной среды, в общем числе образовательных организаций</t>
  </si>
  <si>
    <t>Организация доступа в Государственную Информационную Систему "Электронная школа Приморья", обеспечение фиксации образовательных результатов, просмотра индивидуального плана обучения, доступа к цифровому образовательному профилю, включающему в себя сервисы по получению образовательных услуг и государственных услуг в сфере образования в электронной форме</t>
  </si>
  <si>
    <t>Доля обучающихся по программам общего образования,  использующих федеральную информационно-сервисную платформу цифровой образовательной среды для «горизонтального» обучения и неформального образования, в общем числе обучающихся по указанным программам, %</t>
  </si>
  <si>
    <t>Обеспечение использования федеральной информационно-сервисной платформы цифровой образовательной среды для "горизонтального обучения и неформального образования</t>
  </si>
  <si>
    <t>Региональный проект 5 "Учитель будущего"</t>
  </si>
  <si>
    <t>Доля учителей общеобразовательных организаций, вовлеченных в национальную систему профессионального роста педагогических работников, процент ( в общей численности учреждений муниципальног образования)</t>
  </si>
  <si>
    <t>Обеспечение вовлечения педагогов муниципальных образовательных организаций городского округа Спасск-Дальний в национальную систему профессионального роста педагогических работников</t>
  </si>
  <si>
    <t>Обеспечение вовлечения педагогов муниципальных образовательных организаций городского округа Спасск-Дальний в добровольную независимую оценку квалификации</t>
  </si>
  <si>
    <t>Региональный проект 7 "Новые возможности для каждого"</t>
  </si>
  <si>
    <t>Количество граждан, ежегодно проходящих обучение по программам непрерывного образования (дополнительным образовательным программам и программам профессионального обучения) в образовательных организациях высшего образования не менее, млн. чел.</t>
  </si>
  <si>
    <t>Региональный проект 8 "Социальная активность"</t>
  </si>
  <si>
    <t>Численность обучающихся, вовлеченных в деятельность общественных объединений на базе образовательных организаций общего образования, среднего и высшего профессионального образования, млн. человек накопительным итогом</t>
  </si>
  <si>
    <t>Обеспечение увеличения охвата обучающихся муниципальных образовательных организаций городского округа Спасск-Дальний, вовлечённых в деятельность общественных объединений</t>
  </si>
  <si>
    <t>09.01.2020-31.12.2024</t>
  </si>
  <si>
    <t xml:space="preserve">Доля обучающихся, вовлеченных в добровольческую деятельность, % </t>
  </si>
  <si>
    <t xml:space="preserve">Обеспечение увеличения охвата обучающихся муниципальных образовательных организаций городского округа Спасск-Дальний, вовлечённых в  добровольческую деятельность </t>
  </si>
  <si>
    <t>Доля молодёжи, задействованной в мероприятиях по вовлечению в творческую деятельность, %</t>
  </si>
  <si>
    <t>Обеспечение увеличения охвата обучающихся муниципальных образовательных организаций городского округа Спасск-Дальний, задействованной в мероприятиях по вовлечению в творческую деятельность</t>
  </si>
  <si>
    <t>Региональный проект 1. Формирование комфортной городской среды в Приморском крае</t>
  </si>
  <si>
    <t>Реализованы мероприятия по благоуствойству, предусмотренные государственными (муниципальными) программами формирования современной городской среды (количество обустроенных ебщественных пространств), не менее ед. накопительным итогом начиная с 2019 г., ед.</t>
  </si>
  <si>
    <t>01.2019</t>
  </si>
  <si>
    <t>Муниципальная программа "Формирование современной городской среды городского округа Спасск-Дальний"</t>
  </si>
  <si>
    <t>01.01.2018-31.12.2024</t>
  </si>
  <si>
    <t>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территории которых реализуются проекты по созданию комфортной городской среды, %</t>
  </si>
  <si>
    <t>5</t>
  </si>
  <si>
    <t>Региональный проект 2. Обеспечение устойчивого сокращения непригодного для проживания жилищного фонда в Приморском крае</t>
  </si>
  <si>
    <t>Количество квадратных метров, расселенного аварийного жилищного фонда, тыс. кв. метров общей площади</t>
  </si>
  <si>
    <t>Количество граждан, расселенных из аварийного жилищного фонда, тыс. чел.</t>
  </si>
  <si>
    <t>Региональный проект 3. Чистая вода</t>
  </si>
  <si>
    <t>Доля городского населения Российской Федерации, обеспеченного качественной питьевой водой из систем централизованного водоснабжения, %</t>
  </si>
  <si>
    <t>Строительство системы водоснабжения севоревосточной части городского округа Спасск-Дальний</t>
  </si>
  <si>
    <t>Региональный проект 1. Системные меры по повышению производительности труда</t>
  </si>
  <si>
    <t>Доля образовательных организаций государственной собственности субъекта Российской Федерации и муниципальной собственности, реализующих образовательные программы общего образования и/или среднего профессионального образования, подключенных к сети "Интернет", %</t>
  </si>
  <si>
    <t xml:space="preserve">Доля органов власти субъекта Российской Федерации, органов местного самоуправления, подключенных к сети "Интернет", %
</t>
  </si>
  <si>
    <t>Переход на российское офисное програмное обеспечение</t>
  </si>
  <si>
    <t xml:space="preserve">Кол-во подразделений/подведомственных организаций органов муниципального самоуправления, использующих Региональную систему обеспечения градостроительной деятельности при реализации основных полномочий
</t>
  </si>
  <si>
    <t>Приобретение оборудования для организации рабочего места для подключения и работы в Региональной системе обеспечения градостроительной деятельности</t>
  </si>
  <si>
    <t xml:space="preserve">  -</t>
  </si>
  <si>
    <t>65</t>
  </si>
  <si>
    <t>Региональный проект 1."Культурная среда"</t>
  </si>
  <si>
    <t>Количество организаций культуры, получивших современное оборудование, ед. нарастающим итогом</t>
  </si>
  <si>
    <t>01.01.2019</t>
  </si>
  <si>
    <t xml:space="preserve">Музыкальные инструменты, оборудование и учебные материалы, приобретаемые в рамках регионального  проекта "Культурная среда" национального проекта "Культура" </t>
  </si>
  <si>
    <t>Региональный проект 2 "Творческие люди"</t>
  </si>
  <si>
    <t>Количество специалистов, прошедших повышение квалификации на базе Центров непрерывного образования, ед. (нарастающим итогом)</t>
  </si>
  <si>
    <t>Прирост оборота субъектов малого и среднего предпринимательства      (далее – МСП), %</t>
  </si>
  <si>
    <t>не менее 3%</t>
  </si>
  <si>
    <t xml:space="preserve">Число реализованных проектов субъектов МСП получивших поддержку в форме: гарантии, льготного кредита, микрозайма, льготного лизинга </t>
  </si>
  <si>
    <t>не менее 3ед.</t>
  </si>
  <si>
    <t>Ремонт придомовой территории ул.Юбилейная, д.32</t>
  </si>
  <si>
    <t>ремонт придомовой территории ул.Советская, 106</t>
  </si>
  <si>
    <t>Ремонт придомовой территории ул. Советская, д.100</t>
  </si>
  <si>
    <t>ремонт придомовой территори по  ул. Советская, д.21</t>
  </si>
  <si>
    <t>Ремонт придомовой территории по ул. Ленинская, д.3</t>
  </si>
  <si>
    <t>Ремонт придомовой территории по ул. Краснознаменная, 35</t>
  </si>
  <si>
    <t>Ремонт придомовой территории по ул. Красногвардейская, д.95</t>
  </si>
  <si>
    <t>Ремонт придомовой территории по ул. Красногвардейская, д.87/5</t>
  </si>
  <si>
    <t>Ремонт придомовой территории по ул. Красногвардейская, д.55</t>
  </si>
  <si>
    <t>03.06. 2019 заключен муниципальный контракт с ООО РСО "СКС" -0,832 млн.руб.;срок исполения 01.09.2019г., выполнено 01.09.2019г.</t>
  </si>
  <si>
    <t>Ремонт придомовой территории по ул. Коммунаров, д.37</t>
  </si>
  <si>
    <t>Ремонт придомовой территории по ул. Ершова, д.12</t>
  </si>
  <si>
    <t>Устройство основания для детских и спотивных площадок</t>
  </si>
  <si>
    <t>03.06. 2019 заключен муниципальный контракт с ООО РСО "СКС" - 5,151млн.руб.; срок исполения 01.09.2019г., выполнено 01.09.2019г.</t>
  </si>
  <si>
    <t>Поставка и монтаж оборудования для детских и спортивных площадок</t>
  </si>
  <si>
    <t>Поставка и монтаж дополнительного оборудования для детских и спортивных площадок</t>
  </si>
  <si>
    <t>Устройство ограждения и освещения на детских и спортивных площадках</t>
  </si>
  <si>
    <t>ИТОГО в сфере жилищно-коммунального хозяйства</t>
  </si>
  <si>
    <t>Ремонт автомобильных дорог общего пользования и внутрикварптальных проездов на территории городского округа Спасск-Дальний</t>
  </si>
  <si>
    <t>В 2019г. В национальном проекте "Безопасные и качественные автомобильные дороги" городской округ Спасск-Дальний участие не принимает. В последующие годы не планируется участие в данном национальном проекте.</t>
  </si>
  <si>
    <t>В 2019г. В национальном проекте "Производительность труда" городской округ Спасск-Дальний участие не принимает. В последующие годы не планируется участие в данном национальном проекте.</t>
  </si>
  <si>
    <t>В 2019г. В национальном проекте "Наука" городской округ Спасск-Дальний участие не принимает. В последующие годы не планируется участие в данном национальном проекте.</t>
  </si>
  <si>
    <t>В 2019г. В национальном проекте "Международная кооперация и экспорт" городской округ Спасск-Дальний участие не принимает. В последующие годы не планируется участие в данном национальном проекте.</t>
  </si>
  <si>
    <t>Заключено 8 договора на сумму 915,0 тыс. руб. - простая закупка.</t>
  </si>
  <si>
    <t>Заключено 15 договоров на сумму 1 436,0 тыс. руб. - простая закупка.</t>
  </si>
  <si>
    <t>Обучение по программам дополнительного образования  цифрового, естественнонаучного и гуманитарного профилей в муниципальных образовательных организациях городского округа Спасск-Дальний.</t>
  </si>
  <si>
    <t>Реализация программ дополнительного образования в общеобразовательных организациях и дошкольных образовательных организациях за исключением учтённых в пункте 3.1                                                                                           Реализация программ дополнительного образования в организациях дополнительного образования, подведомственных управлению образования, отделу культуры, отделу по физической культуре, спорту и молодежной политике.</t>
  </si>
  <si>
    <t>В настоящее время ведется подготовительная работа к внедрению целевой модели цифровой образовательной среды в образовательных организациях, реализующих образовательные программы общего образования.</t>
  </si>
  <si>
    <t>Заключено 22 договора на сумму 1 163,0 тыс. руб.  - простая закупка.</t>
  </si>
  <si>
    <t>Заключено 9 договоров на оплату доступа  к сети Интернет с фильтрацией контента.</t>
  </si>
  <si>
    <t>В национальном проекте "Малое и среднее предпринимательство" городской округ Спасск-Дальний участвует в части мероприятий, не требующих финансирования.</t>
  </si>
  <si>
    <t>Реконструкция ГТС Вишневского водохранилища в г. Спасск-Дальний с разработкой ПСД</t>
  </si>
  <si>
    <t>Модернизация системы водоснабжения города, замена 40 км.</t>
  </si>
  <si>
    <t>27.05. 2019 заключен муниципальный контракт с ООО РСО "СКС" -  1,063 млн. руб.; срок исполения 01.10.2019г., выполнено 15.11.2019г.</t>
  </si>
  <si>
    <t>27.05. 2019 заключен муниципальный контракт с ООО РСО "СКС" - 1,161млн. руб.;  срок исполения 01.09.2019г., выполнено 01.10.2019.</t>
  </si>
  <si>
    <t>01.06. 2019 заключен муниципальный контракт с ООО "АЛЬТАСТРОЙ" -0,549 млн.руб.; срок исполения 01.09.2019г., выполнено 01.10.2019г.</t>
  </si>
  <si>
    <t>03.06. 2019 заключен муниципальный контракт с ООО РСО "СКС" - 1,268млн.руб.; срок исполения 01.09.2019г., выполнено 01.10.2019г.</t>
  </si>
  <si>
    <t>03.06. 2019 заключен муниципальный контракт с ООО РСО "СКС"- 1,153млн.руб.;  срок исполения 01.09.2019г., выполнено 01.10.2019г.</t>
  </si>
  <si>
    <t>03.06. 2019 заключен муниципальный контракт с ООО РСО "СКС" - 1,644млн.руб.; срок исполения 01.09.2019г., выполнено 01.10.2019г.</t>
  </si>
  <si>
    <t>03.06. 2019 заключен муниципальный контракт с ООО РСО "СКС" - 0,889млн.руб.; срок исполения 01.09.2019г., выполнено 01.10.2019г.</t>
  </si>
  <si>
    <t>31.05.2019 заключен муниципальный контракт с ООО "Оранж СПБ" - 6,278млн.руб.; срок исполнения 01.09.2019г., выполнено 15.09.2019г.</t>
  </si>
  <si>
    <t>22.08.2019 заключен муниципальный контракт с ООО "Оранж" - 0,28млн.руб.; срок исполнения 01.11.2019г., выполнено 15.11.2019г.</t>
  </si>
  <si>
    <t>Выполнены работы на сумму 20 тыс. руб. Простая закупка - курсовая подготовка учителей технологии.</t>
  </si>
  <si>
    <t>1. Заключен контракт от 22.07.2019 на поставку с ООО "МУЗАККОРД" на сумму 1,779 млн. руб. Оплата произведена, товар поставлен 17.09.2019г.
2. Заключен контракт от 10.06.2019 на поставку с ООО "Арт-транзит" на сумму 0,112 млн. руб. Оплата произведена, товар поставлен  23.08.2019г.
3. Заключен контракт от 13.06.2019 на поставку с ИП Ткачук Ю.О. на сумму 0,399 млн. руб. Оплата произведена, товар поставлен 20.08.2019г.
4. Заключен контракт от 13.06.2019 на поставку с ООО "Позитив Плюс" на сумму 0,346 млн. руб. Оплата произведена, товар поставлен  24.07.2019.
5. Заключен контракт от 24.07.2019 на поставку с ООО "ПриМФ-Лес" на сумму 0,599 млн. руб., дата завершения работ 22.10.2019. Выполнено 24.10.2019г.
6. Заключен контракт от 29.07.2019 на поставку с ООО "Колибри" на сумму 0,403 млн. руб., дата завершения работ 15.10.2019.  Выполнено 21.10.2019г.
7. Заключен контракт от 29.08.2019 на поставку с ООО "Музиком.ру" на сумму 0,081 млн. руб.  Выполнено 30.10.2019г.                                                                        8. Заключен контракт от 12.11.2019 на поставку с ИП Анищенко  на сумму 0,011 млн. руб. Выполнено 12.11.2019г.</t>
  </si>
  <si>
    <t xml:space="preserve"> - Сумма 19,561млн.руб.; дата заключения -03.06.2019, поставщик -АО "Приморское автодорожное ремонтное предприятие", срок завершения- 31.08.2019г., работы завершены 23.10.2019г.;                                                                 - Сумма-7,719млн.руб., дата заключения -06.08.2019, поставщик -АО "Приморское автодорожное ремонтное предприятие",срок  завершения- 30.09.2019,  работы завершены 11.11.2019;                                                             - Сумма-0,121 млн.руб., дата заключения -03.06.2019, поставщик -ИП"Комаров Г.П.", срок завершения- 31.08.2019г, работы выполнены 23.10.2019г.;                                                             - Сумма-0,071млн.руб., дата заключения -03.07.2019, поставщик -ИП"Комаров Г.П.", срок завершения- 30.09.2019,  работы завершены 12.12.2019;                                                                                                  -Сумма-0,047млн.руб., дата заключения -28.02.2019, поставщик -ООО "ЭкоПроектЭксперт", работы завершены 15.03.2019;                                                                                                      -Сумма-0,025млн.руб., дата заключения -21.05.2019, поставщик -ООО "ЭкоПроектЭксперт", работы завершены  10.06.2019г.;                                                                                           -Сумма-0,025, дата заключения -09.08.2019, поставщик -ООО "ЭкоПроектЭксперт", работы завершены 24.08.2019;                          -Сумма-4,3, дата заключения -30.09.2019, поставщик -ООО "Спецтранс", срок завершения- 30.10.2019,  работы завершены 14.11.2019.                                                                          -  Сумма-0,04, дата заключения -30.09.2019, поставщик -ИП"Комаров Г.П.", срок завершения- 30.10.2019г.,  работы завершены 14.11.2019.</t>
  </si>
  <si>
    <t>Муниципальный контракт  заключен с ООО РСО "СпасскКоммуналСервис"- 2,047млн.руб.; 08.07.2019, срок завершения 10.10.2019 г. Выполнено 14.11.2019г.</t>
  </si>
  <si>
    <t>Контракт на поставку хоккейной коробки заключен 29.07.2019 с ООО "Мастерская спорт" на  1, 673 млн.руб.; срок завершения - 10.11.2019г., выполнено 09.12.2019;                                                                                  контракт на установку хоккейной коробки заключен 26.07.2019 с ООО "Ресурсоснобжающая организация СпасскКоммуналСервис" на 0,592 млн.руб., срок завершения - 10.11.2019г.,  выполнено 29.11.2019;  Муниципальный контракт на выполнение работ по изготовлению блок-модуля (раздевалка к хоккейной коробке) от 03.12.19 г. с ИП Солодкая Н.М. срок завершения - 31.12.2019г.,  выполнено 10.12.2019.</t>
  </si>
  <si>
    <t>1.Заключен договор от 17.08.2019 на сумму 51742 руб. с ООО "ДНС Ритейл" - простая закупка, срок  выполнения - 19.08.2019г.                                                               2. Заключен договор от 25.09.2019 на сумму 126743 руб. с ООО ДНС Ритейл - простая закупка, срок  выполнения - 04.10.2019г. Мероприятие выполнено. Рабочее место оборудовано, готово для  подключения и  работы в Региональной системе обеспечения градостроительной деятельности.</t>
  </si>
  <si>
    <t>Заключен договор от с ООО Софтэкс от 28.11.2019 - простая закупка. Муниципадьный контракт на предоставление неисключительных прав на использование лициоционного программного обеспечения средств анализа защищенности информационных систем (Сканер-ВС). Мероприятие выполнено 28.11.2019.</t>
  </si>
  <si>
    <t xml:space="preserve">       </t>
  </si>
  <si>
    <t>06.2018</t>
  </si>
  <si>
    <t>09.2018</t>
  </si>
  <si>
    <t>01.12.2018</t>
  </si>
  <si>
    <t>Доля педагогических работников, прошедших добровольную независимую оценку квалификации,процент (от общей численности педагогов муниципального образования)</t>
  </si>
  <si>
    <t xml:space="preserve">Заключены контракты на благоустройство придомовых территорий:                                                                  -  ул. Красногвардейская, д.73/2; 07.06.2019 с ООО "Альтастрой"- 0,771 млн. руб., срок исполнения 01.10.2019г., выполнено 15.08.2019г.;                                                                                                   - Краснознаменная, д.12А, ул. Пушкинская, д.4А; 07.06.2019  с ООО "КомфортСтрой-Уют" -  3,414 млн. руб.; срок исполнения 01.10.2019г., выполнено 15.10.2019г.;   - ул. Кустовиновская, д.3; ул. Нагорная, д.2;  ул. Советская, д.102; 03.06.2019 с ООО РСО "СКС" - 4,894 млн.руб.; срок исполения 01.10.2019г., выполнено 10.11.2019г.                                                                                     Заключены контракты:                                                                              - Благоустройство площади у фонтана 01.07.2019 с ООО "ЛюксАвто"-  2,505 млн. руб.; срок исполнения контракта 01.11.2019г., выполнено 01.11.2019г.;                                                                                           - Поставка и монтаж оборудования для фонтана 05.08.2019  с ООО "Сервис -Групп" - 7,276 млн. руб.; срок исполнения контракта 25.10.2019г., выполнено 06.11.2019г.;    - Поставка и монтаж оборудования для видеонаблюдения площади у  фонтана 22.08.2019 с ООО "ЛюксАвто" -0,144 млн. руб.; срок исполнения контракта 01.11.2019г., выполнено 01.11.2019г.;                                                            - Благоустройство парка им. А.Фадеева 03.06.2019  с ООО РСО "СКС" - 7,16 млн. руб. срок исполения 01.11.2019г., выполнено 15.11.2019г.;  - Потавка и монтаж МАФ на площади у фонтана 26.09.2019 с ФКУ ИК-33 -0,2002 млн.руб. срок исполнения 01.11.2019, выпоолнено 03.11.2019. - Поставка саженцев для благоустройства площади у фонтана 14.10.2019 с МУП "Городской рынок"-0,0738млн. руб., срок исполнения 30.10.2019, выпоолнено 30.10.2019. </t>
  </si>
  <si>
    <t>27.05.2019 заключен муниципальный контракт с ООО РСО "СКС" - 1,436 млн. руб.; срок исполнения 01.09.2019г., выполнено 01.09.2019г.</t>
  </si>
  <si>
    <t>27.05. 2019 заключен муниципальный контракт с ООО РСО "СКС" - 1,227млн.руб.; срок исполения 01.09.2019г., выполнено 01.09.2019г.</t>
  </si>
  <si>
    <t>01.06. 2019 заключен муниципальный контракт с ООО "АЛЬТАСТРОЙ" - 1,39млн.руб.; срок исполения 01.09.2019г., выполнено 16.12.2019г.</t>
  </si>
  <si>
    <t>26.06.2019 заключен муниципальный контракт с ИП Кондратенко Г.В. - 1,563млн.руб.; срок исполнения 01.11.2019г., выполнено 17.12.2019г.</t>
  </si>
  <si>
    <t>Сумма-46,45, дата заключения -18.06.2019, поставщик -ООО"Авангард", срок завершения- 30.11.2019, работы завершены 30.11.2019;  Сумма-0,576, дата заключения -15.07.2019, поставщик -ООО"Мосгорпроект-мастерская 5", срок завершения- 30.11.2019; работы завершены 30.11.2019; Сумма-0,2, дата заключения -31.07.2019, поставщик -ООО"Фонд пожарной безопасности", срок  завершения- 15.09.2019, работы завершены 15.09.2019; Сумма-0,14, дата заключения -31.07.2019, поставщик -ООО"Мосгорпроект-мастерская №5", срок завершения- 15.09.2019, работы завершены 15.09.2019; Сумма-0,15, дата заключения -20.08.2019, поставщик -ООО"Бюро кадастровых инженеров плюс", срок  завершения- 20.10.2019г.,  работы завершены 20.10.2019г. Сумма-0,065, дата заключения-31.10.2019, срок завершения 30.11.2019 ИП Скробова А.Е., выполнено 30.11.2019;  Сумма 0,175, дата заключения 01.11.2019 ИП Зачесова С.Б., срок завершения 30.11.2019, выполнено 24.12.2019; Сумма - 0,275, дата заключения - 07.11.2019, ИП Нечаева Н.Д. срок завершения 30.11.2019, выполнено 20.12.2019, Сумма - 0,087, дата заключения - 08.11.19,  ООО "ПрофитДВ-Техно",срок завершения 15.12.19, выполнено 15.12.2019. Сумма - 0,547, дата заключения - 11.11.19, ООО "Виктория", срок завершения 18.12.2019, выполнено 20.12.2019.  Сумма - 0,4, дата заключения -11.11.2019, ООО"Диалоптснаб" срок завершения 15.12.2019, выполнено 25.12.2019, Сумма - 0,054, дата заключения - 12.11.2019, ООО"Торговый дом - ВСТК", срок завершения 15.12.2019, выполнено 24.12.2019, Сумма - 0,114, дата заключения - 13.11.2019, ИП Титаренко, срок завершения 15.11.2019, выполнено 15.11.2019, Сумма - 0,157, дата заключения - 13.11.2019, ИП Нечаева Н.Д. срок завершения 19.12.2019, Сумма - 0,578, дата заключения 19.11.2019, выполнено 25.12.2019; ООО"Оптовая текстильная компания", срок завершения 15.12.2019, выполнено 25.12.2019; Сумма - 0,216,  ИП Трубицына А.А. срок завершения 31.12.2019, выполнено 20.12.2019. Сумма 0,023, дата заключения 11.12.2019,ООО "Спасскэлектроконтроль" срок завершения 20.12.2019, выполнено 20.12.2019. Сумма 0,04, дата заключения 11.12.2019, ФГБУ "Центр гигиены", срок завершения 25.12.2019, выполнено 18.12.2019. Сумма 0,075, дата заключения 18.11.2019, поставщик ООО "ЭкоПроектЭксперт", срок завершения 13.12.2019, работы завершены 09.12.2019;</t>
  </si>
  <si>
    <t>Приложение 4</t>
  </si>
  <si>
    <t>Значение показателя, млн рублей</t>
  </si>
  <si>
    <r>
      <rPr>
        <b/>
        <sz val="24"/>
        <rFont val="Times New Roman"/>
        <family val="1"/>
        <charset val="204"/>
      </rPr>
      <t>ЗАВЕРШЕННЫЕ МЕРОПРИЯТИЯ</t>
    </r>
    <r>
      <rPr>
        <b/>
        <sz val="20"/>
        <rFont val="Times New Roman"/>
        <family val="1"/>
        <charset val="204"/>
      </rPr>
      <t xml:space="preserve"> в рамках</t>
    </r>
    <r>
      <rPr>
        <b/>
        <sz val="15"/>
        <rFont val="Times New Roman"/>
        <family val="1"/>
        <charset val="204"/>
      </rPr>
      <t xml:space="preserve"> </t>
    </r>
    <r>
      <rPr>
        <b/>
        <sz val="24"/>
        <rFont val="Times New Roman"/>
        <family val="1"/>
        <charset val="204"/>
      </rPr>
      <t xml:space="preserve">НП                                          2019-2024 гг.   </t>
    </r>
    <r>
      <rPr>
        <b/>
        <sz val="15"/>
        <rFont val="Times New Roman"/>
        <family val="1"/>
        <charset val="204"/>
      </rPr>
      <t xml:space="preserve">  </t>
    </r>
    <r>
      <rPr>
        <sz val="15"/>
        <rFont val="Times New Roman"/>
        <family val="1"/>
        <charset val="204"/>
      </rPr>
      <t xml:space="preserve">                                                    </t>
    </r>
    <r>
      <rPr>
        <sz val="18"/>
        <rFont val="Times New Roman"/>
        <family val="1"/>
        <charset val="204"/>
      </rPr>
      <t xml:space="preserve">   </t>
    </r>
    <r>
      <rPr>
        <sz val="20"/>
        <rFont val="Times New Roman"/>
        <family val="1"/>
        <charset val="204"/>
      </rPr>
      <t xml:space="preserve">  Примечание.</t>
    </r>
    <r>
      <rPr>
        <sz val="18"/>
        <rFont val="Times New Roman"/>
        <family val="1"/>
        <charset val="204"/>
      </rPr>
      <t xml:space="preserve">
НАИМЕНОВАНИЕ МЕРОПРИЯТИЯ. Номер контракта, cумма контракта (млн рублей), поставщик, дата завершения работ по контракту. Адрес расположения заверщенного объекта.</t>
    </r>
  </si>
  <si>
    <t>Дата завершения мероприятия</t>
  </si>
  <si>
    <t>сумма завершенного контракта, млн рублей</t>
  </si>
  <si>
    <t xml:space="preserve">Всего по ЗАВЕРШЕННЫМ МЕРОПРИЯТИЯМ 
национальных проектов  </t>
  </si>
  <si>
    <t>I</t>
  </si>
  <si>
    <t>II</t>
  </si>
  <si>
    <t>III</t>
  </si>
  <si>
    <t>IV</t>
  </si>
  <si>
    <t>V</t>
  </si>
  <si>
    <t>VI</t>
  </si>
  <si>
    <t>VII</t>
  </si>
  <si>
    <t>VIII</t>
  </si>
  <si>
    <t>IX</t>
  </si>
  <si>
    <t>X</t>
  </si>
  <si>
    <t>XI</t>
  </si>
  <si>
    <t>XII</t>
  </si>
  <si>
    <t>5.1.</t>
  </si>
  <si>
    <t>5.2.</t>
  </si>
  <si>
    <r>
      <t xml:space="preserve">ИТОГ </t>
    </r>
    <r>
      <rPr>
        <b/>
        <sz val="12"/>
        <color theme="4" tint="-0.249977111117893"/>
        <rFont val="Times New Roman"/>
        <family val="1"/>
        <charset val="204"/>
      </rPr>
      <t>ПРОФИНАНСИРОВАННО, млн рублей</t>
    </r>
  </si>
  <si>
    <t>2019 г.</t>
  </si>
  <si>
    <t>Данный проект в истекшем периоде 2020 года не может быть реализован, так как этот федеральный проект на территории Приморского края не внедрен. В настоящее время ведется работа по обеспечению общеобразовательных учреждений средствами ввычислительной техники, программного обеспечения и презентационного оборудования, позволяющего впоследствии внедрить указанный проект.</t>
  </si>
  <si>
    <t xml:space="preserve">Осуществлён переход в информационную систему "Сетевой город. Образование"   Заключено 9 договоров от 27.01.2020 года с ООО "Группа Телеком" на сумму 0,8 млн. руб. - простая закупка </t>
  </si>
  <si>
    <t>В 2020 г. в национальном проекте "Безопасные и качественные автомобильные дороги" городской округ Спасск-Дальний участие не принимает. В последующие годы не планируется участие в данном национальном проекте.</t>
  </si>
  <si>
    <t>В 2020г. в национальном проекте "Производительность труда" городской округ Спасск-Дальний участие не принимает. В последующие годы не планируется участие в данном национальном проекте.</t>
  </si>
  <si>
    <t>2020 г. 
(план в соответствии с бюджетом)</t>
  </si>
  <si>
    <t>2021 г.
(план в соответствии с бюджетом)</t>
  </si>
  <si>
    <t>2022 г.
 (план в соответствии с бюджетом)</t>
  </si>
  <si>
    <r>
      <t xml:space="preserve">ИТОГ </t>
    </r>
    <r>
      <rPr>
        <b/>
        <sz val="12"/>
        <rFont val="Times New Roman"/>
        <family val="1"/>
        <charset val="204"/>
      </rPr>
      <t>ПРОФИНАНСИРОВАННО, млн рублей</t>
    </r>
  </si>
  <si>
    <r>
      <t xml:space="preserve">Значение показателя/ потребность в финансировании, </t>
    </r>
    <r>
      <rPr>
        <b/>
        <sz val="15"/>
        <rFont val="Times New Roman"/>
        <family val="1"/>
        <charset val="204"/>
      </rPr>
      <t>млн рублей</t>
    </r>
  </si>
  <si>
    <t>Готовится  сметная документация на  модернизацию участков водопроводных сетей городского округа.</t>
  </si>
  <si>
    <t>Реконструкция здания детского сада по                              ул. Матросова,8 завершена в декабре 2019г.</t>
  </si>
  <si>
    <t>Планируется приобретение 5 комплектов робототехники</t>
  </si>
  <si>
    <t>Планируется проведение курсов повышения квалификации для учителей технологии по робототехнике во втором полугодии - 9 человек</t>
  </si>
  <si>
    <t xml:space="preserve">Планируется приобретение для кабинетов технологии 1 электроплиты, 9 швейных машинок, двух 3-D принтеров </t>
  </si>
  <si>
    <t>Приобретение 10 комплектов робототехники</t>
  </si>
  <si>
    <t xml:space="preserve">Увеличение числа кружков естественнонаучного и гуманитарного профилей </t>
  </si>
  <si>
    <t>Реализация дополнительного образования в образовательных организациях</t>
  </si>
  <si>
    <t>Приобретение оргтехники, программного обеспечения, видеопроекторов и комплектующих к ним, интерактивных панелей</t>
  </si>
  <si>
    <t>Капитальный ремонт, замена окон МБОУ "СОШ № 4" г. Спасск-Дальний, ул. Ленинская, 47</t>
  </si>
  <si>
    <t>Плоскостное спортивное сооружение. Универсальная спортивная площадка ул.Ленинская, 27</t>
  </si>
  <si>
    <t>Корректировка схемы газоснабжения</t>
  </si>
  <si>
    <t>Капитальный ремонт кровли МБОУ "Гимназия"                г. Спасск-Дальний, ул. Советская, 108/1</t>
  </si>
  <si>
    <t>Число граждан в возрасте 21 год и старше, прошедших в 2020 году диспансеризацию (1 эт.)</t>
  </si>
  <si>
    <t>Количество дополнительно трудоустроившихся в 2020 году специалистов (по сравнению с 2019 годом) - врачей</t>
  </si>
  <si>
    <t>Количество дополнительно трудоустроившихся в 2020 году специалистов (по сравнению с 2019 годом) - средних медработников</t>
  </si>
  <si>
    <t>Национальная система профессионального роста до настоящего момента не разработана и не введена в действие</t>
  </si>
  <si>
    <t>Работы выполнены в 2019 году.</t>
  </si>
  <si>
    <t>Независимая система оценки квалификации педагогических работников на данный момент не создана</t>
  </si>
  <si>
    <t>Сметная документация на разработку проекта "Строительство системы водоснабжения северовосточной части  городского округа Спасск-Дальний" направлена на проверку в КГАУ "Примгосэкспертиза"</t>
  </si>
  <si>
    <t>Региональный проект 1. Информационная инфраструктура</t>
  </si>
  <si>
    <t>1.1   2.1</t>
  </si>
  <si>
    <t>Содействие по подключению к сети  передачи данных, обеспечивающий доступ к ЕСПД  и (или) к сети "Интернет", и по передаче данных при осуществлении доступа к этой сети СЗО</t>
  </si>
  <si>
    <t>Создание государственной информационной системы "Региональная государственная  системе обеспечения градостроительной деятельности" (ГИС РИСОГД ПК)</t>
  </si>
  <si>
    <t>Региональный проект 2. Информационная безопасность</t>
  </si>
  <si>
    <t>Объем затрат организаций государственной собственности субъектов Российской Федерации и муниципальной собственности на продукты и услуги в области информационной безопасности (млн.руб.)</t>
  </si>
  <si>
    <t>Методика расчета показателя не определена. Разрабатывается в рамках мероприятия 05.01.001.005.001 федерального проекта «Информационная безопасность». После разработки методики будут расчитаны базовые и целевые значения для субъектов РФ и муниципалитетов</t>
  </si>
  <si>
    <t>Средний срок простоя информационных систем органов власти субъекта РФ и местного самоуправления  в результате компьютерных атак, часов</t>
  </si>
  <si>
    <t>Количество подготовленных специалистов по образовательным програмамв области информационной безопасности в организациях высшего и профессионального образования государственной собственности субъекта РФ и муниципальной собственности, с использованием в образовательном процессе отечественных высокотехнологичных коплексов и средств защиты информации,  чел</t>
  </si>
  <si>
    <t>Стоимостная доля закупаемого и (или) арендуемого органами исполнительной власти субъекта РФ, органами местного самоуправления отечественного програмного обеспечения, %</t>
  </si>
  <si>
    <t>Создание и развитие (модернизация) систем защиты информации  информационных систем , в том числе приобретение средств защиты информации</t>
  </si>
  <si>
    <t>Заключение контрактов (договоров) на проведение обучения сотрудников Администрации городского округа Спасск-Дальний на обучающих семинаров и курсах повышения квалификации в области информатизации и информационной безопасности, в том числе обучающих семинаров</t>
  </si>
  <si>
    <t>Обеспечение использования преимущественно отечественных разработок и технологий обработки и хранения данных</t>
  </si>
  <si>
    <t xml:space="preserve">Доля приоритетных государственных услуг и сервисов, оказываемых органми власти Приморского края и местного самоуправления и организациями государственной собственности Приморского края и муниципальной собственности, соответствующих целевой модели целевой трансформации (предоставление без нелбходимости личного посещения государственных органов и иных организаций, с применением регестровой модели, онлайн в автоматическом режиме (процентов)%    </t>
  </si>
  <si>
    <t xml:space="preserve">Утверждение перечня приоритетных услуг и сервиров, а также требований к моделям услуг предусмотрено пунктом 06 01 001 001 001 Федерального проекта "Цифровизация государственного кправлени" в 2019 году. Базовое значение и потребность в финансировании будет рассчитана после утверждения перечня и требований ( в том числе по муниципалитетам) </t>
  </si>
  <si>
    <t>Доля отказов при предоставлении приоритетных государственных увслуг и сервисов от числа отказов в 2019 году, %</t>
  </si>
  <si>
    <t>Доля внутриведомственного и межведомственного юридически значимого электронного документаоборота органов властиПриморского края и местного самоуправления и организаций государственной собственности Приморского края и муниципальной собственности, %</t>
  </si>
  <si>
    <t xml:space="preserve">Доля открытых данных органов власти Приморского края и местного самоуправления, прошедших гармонизацию (соответствие мастер-данным), процентов </t>
  </si>
  <si>
    <t>Методика расчета базового значения показателя не определена. Разрабатывается в рамках блока мероприятий 06.01.001 Федерального проекта «Цифровое государственное управление»</t>
  </si>
  <si>
    <t xml:space="preserve">Утверждение перечня приоритетных услуг и серверов, а также требований к моделям услуг предусмотрено пунктом 06 01 001 001 001 Федерального проекта "Цифровизация государственного управлени" в 2019 году. Базовое значение и потребность в финансировании будет рассчитана после утверждения перечня и требований ( в том числе по муниципалитетам) </t>
  </si>
  <si>
    <t xml:space="preserve">Внедрение единой цифровой среды коммуникации органов власти с населением Приморского края , оценки качества государственных и муниципальных услуг, функций и сервисов, подачи обработки заявлений и предложений в адрес органов государственной власти и органов местного самоуправления, участия граждан в вопросах развития городского хозяйства  </t>
  </si>
  <si>
    <t>Участие в создании Регионального портала государственных и муниципальных услуг Приморского края</t>
  </si>
  <si>
    <t>Оптимизация деятельности органов  местного самоуправления, а также подведомтсенных им организаций путем перевода на использование межведомтвенного юридически значимого электронного документооборота с применением электронной подписи, базирующийся на единых инфраструктурных, технологических и методологических решениях</t>
  </si>
  <si>
    <t xml:space="preserve">Обеспечение официального опубликования правовых актов органов власти регионального и муниципального уровней в электронной форме  через цифровую платформу "Государственная система правоовой информации" и размещение правовых актов на "Официальном интернете-портале правовой информации" (www,pravo,gov,ru)  </t>
  </si>
  <si>
    <t>Региональный проект 3. Цифровое государственное управление</t>
  </si>
  <si>
    <t>Данный проект в истекшем периоде 2019 года не может быть реализован, так как этот федеральный проект на территории Приморского края не внедрен. В настоящее время ведется работа по обеспечению общеобразовательных учреждений средствами ввычислительной техники, программного обеспечения и презентационного оборудования, позволяющего впоследствии внедрить указанный проект.</t>
  </si>
  <si>
    <t xml:space="preserve"> 2.1</t>
  </si>
  <si>
    <t>Обеспечение устойчивости и безопасности функционирования информационной инфраструктуры и сервисов передачи, обработки и хранения данных</t>
  </si>
  <si>
    <t>27.03.2020 г. состоялся аукцион на устройство комплексной спортивной площадки. 15.04.2020г. подписан контракт с  ООО "МС Групп" (г.Владивосток). Срок выполнения работ 10.09.2020г. .</t>
  </si>
  <si>
    <t>02.04.2020г. Состоялся аукцион на выполнение работ. 14.04.2020г. подписан контракт с ООО "Гарантстрой" (г.Хабаровск). Срок выполнения работ 01.12.2020г.</t>
  </si>
  <si>
    <t xml:space="preserve">Доля взаимодействий граждан и коммерческих организаций с органами власти Приморского края и местного самоуправления и организациями государственной собственности Приморского края и муниципальной собственности , осуществляемом в цифровом виде, проценты </t>
  </si>
  <si>
    <t>В 1 квартале 2020 г. по договору с ИП Виноградова Т.А. произведена оплата ПО  "Консультант Плюс"; по договору с ИП Успенская А.В.произведена  оплата обслуживания ПО "1С:8"; по договору с  ООО "Центр стоимостного  инженеринга" произведена оплата ПК Гранд смета.</t>
  </si>
  <si>
    <t>Муниципальный контракт  на разработку проектной документации был заключен с ООО "Дом геодезии" 08.04.2019 года, срок исполнение контракта 25.08.2019 года. На сегодняшний день контракт не исполнен в связи с тем, что проекная документация не прошла Государственную экспертизу. В январе 2020 года проект повторно направлен на экспертизу после устраненния замечаний. В настоящее время проектная документация находится на повторной проверке в КГАУ "Примгосэкспертиза". Получено положительное запключение 19.02.2020г. Произведена оплата доли местного бюджета  в размере 0,0232 млн.. руб. и средств краевого бюджета - 2,88 млн. руб.</t>
  </si>
  <si>
    <t>07.04.2020г. состоялся аукцион на выполнение работ. 22.04.2020г. Подписан контракт с  ООО "Счастливое детство" (г. Южно-Сахалинск), срок выполнения работ 01.10.2020г.</t>
  </si>
  <si>
    <t>07.04.2020г. состоялся аукцион на выполнение работ. 23.04.2020г. Подписан контракт с ООО "Авангард -ДВ" (г. Хабаровск), срок выполнения работ 01.12..2020г.</t>
  </si>
  <si>
    <t>14.04.2020г. подписан контракт с ООО "Владстроймонтаж", срок выполнения работ 03.07.2020г.</t>
  </si>
  <si>
    <t>06.04.2020г. состоялся аукцион на выполнение работ. 20.04.2020г. подписан контракт с  ООО Дальневосточный экипировочный центр "Атлант" (г. Владивосток). Срок выполнения работ 10.09.2020г. Оплачено за экспертизу проектно-сметной документации 3,5 тыс.руб.</t>
  </si>
  <si>
    <t>По причине не выделения лимитов краевого бюджета на данное мероприятие финансирование в сумме 12,96 млн. руб. (разработка проектно-сметной документации) перенесено с 2020 года на 2021 год; выполнение работ перенесено на 2022 и 2023 годы.</t>
  </si>
  <si>
    <t>Ремонт придомовой территории ул.Шолохова, д.12</t>
  </si>
  <si>
    <t>Ремонт придомовой территории по ул. Парковая, д.47</t>
  </si>
  <si>
    <t>Ремонт придомовой территории по ул.Красногвардейская, д.100/4</t>
  </si>
  <si>
    <t>Ремонт придомовой территории по ул. Парковая, д.31</t>
  </si>
  <si>
    <t>Ремонт придомовой территории по ул. Суворовская, д.1</t>
  </si>
  <si>
    <t>Ремонт придомовой территории по ул. Парковая, д.19</t>
  </si>
  <si>
    <t>Ремонт придомовой территории по ул. Советская, д.116</t>
  </si>
  <si>
    <t>Ремонт придомовой территории по ул. Советская, д.118</t>
  </si>
  <si>
    <t>Ремонт придомовой территории по ул. Коммунаров, д.29</t>
  </si>
  <si>
    <t>Ремонт придомовой территории по ул. Ершова, д.8</t>
  </si>
  <si>
    <t>Ремонт придомовой территории по ул. Юбилейная, д.6</t>
  </si>
  <si>
    <t>Ремонт придомовой территории по ул. Юбилейная, д.30</t>
  </si>
  <si>
    <t>Ремонт придомовой территории по ул. Красногвардейская, д.108/1</t>
  </si>
  <si>
    <t>Устройство детской площадки на придомовой терртори по ул. Красногвардейская,д .85</t>
  </si>
  <si>
    <t>Устройство детской площадки на придомовой терртори по ул. Парковая, д.49</t>
  </si>
  <si>
    <t>Устройство детской площадки на придомовой терртори по ул. Нахимова, д.5</t>
  </si>
  <si>
    <t>Устройство детской площадки на придомовой терртори по ул. Калинина, д.1</t>
  </si>
  <si>
    <t>Устройство детской площадки на придомовой терртори по ул. Маяковского, д.23</t>
  </si>
  <si>
    <t>Экспертиза стоимости сметной документации по благоустройствцу придомовых террторий</t>
  </si>
  <si>
    <t>Ремонт придомовой территории ул.Советская, 104</t>
  </si>
  <si>
    <t>Ремонт придомовой территории ул.Советская, 108</t>
  </si>
  <si>
    <t>Ремонт придомовой территори по  ул. Пушкинская, д.9а</t>
  </si>
  <si>
    <t>ООО "ДВ Экспертиза проект" работы выполлнены оплачены.</t>
  </si>
  <si>
    <t>25.05.2020г. Подписан контракт с ООО "СААН", завершение работ 01.09.2020г.</t>
  </si>
  <si>
    <t>13.05.2020г. Подписан контракт с ООО "СААН", завершение работ 01.09.2020г.</t>
  </si>
  <si>
    <t>12.05.2020г. Подписан контракт с ООО "Счастливое детство", завершение работ 01.09.2020г.</t>
  </si>
  <si>
    <t>13.05.2020г. Подписан контракт с ООО "Счастливое детсво",  завершение работ 01.09.2020г.</t>
  </si>
  <si>
    <t>12.05.2020г. Подписан контракт с ООО "Счастливое детсво", завершение работ 01.09.2020г.</t>
  </si>
  <si>
    <t>12.05.2020г. Подписан контракт с ООО "Счастливое детсво" завершение работ 01.09.20</t>
  </si>
  <si>
    <t>01.06.2020г. Подписан контракт с ИП Григорян Д.В., завершение работ 01.09.2020г.</t>
  </si>
  <si>
    <t>В 1 квартале 2020 г. осуществлено подключение СЗО в отделе опеки и попечительства (ул. Покуса,1) , протокол инструментального контроля параметров подключения СЗО №208 от 21.05.2020г.</t>
  </si>
  <si>
    <t>1.12</t>
  </si>
  <si>
    <t>Плоскостное спортивное сооружение. Физкультурно-оздоровительный комплекс открытого типа, ул.Красногвардейская, 104/6</t>
  </si>
  <si>
    <t>Капитальный ремонт загородного оздоровительного лагеря "Родник здоровья"  МБУ "Лыжная спортивная школа" в с.Калиновка Спасского района</t>
  </si>
  <si>
    <t>Приобретение спортивного инвентаря, спортивных транспортных средств для развития лыжного спорта в Приморском крае</t>
  </si>
  <si>
    <t>5.1</t>
  </si>
  <si>
    <t>Муниципальная программа "Переселение граждан из аварийного жилищного фонда городского округа Спасск-Дальний"</t>
  </si>
  <si>
    <t>08.06.2020 г. Подписан контракт с ИП Григорян, завершение работ 01.09.20</t>
  </si>
  <si>
    <t>08.06.2020 г. Подписан контракт с ИП Григорян,  завершение работ 01.09.2020</t>
  </si>
  <si>
    <t>В сфере физической культуры и спорта</t>
  </si>
  <si>
    <t>Получено положительное заключение  госэкспертизы на кап.ремонт фасада главного корпуса загородного оздоровительного лагеря "Родник здоровья".</t>
  </si>
  <si>
    <t>17.04.2020 г. заключен контракт с ООО "Дальстройбизнес 2" на разработку проектной документации на проведение работ по сохранению объекта культурного наследия "Памятник "Штурмовые ночи Спасска" участникам гражданской войны" на сумму 2,94 млн. руб. Срок выполнения работ 30.10.2020г.</t>
  </si>
  <si>
    <t>Разработка проектной документации на проведение работ по сохранению объекта культурного наследия "Памятник "Штурмовые ночи Спасска" участникам гражданской войны"</t>
  </si>
  <si>
    <t>Подписан контракт на выполнение проектно-изыскательских работ на устройство Физкультурно-оздоровительного комплекса открытого типа от 27.03.2020г. С ООО "Новая архитектура".</t>
  </si>
  <si>
    <t>15.06.2020 г. Подписан контракт с ИП Григорян, завершение работ 01.09.20</t>
  </si>
  <si>
    <t xml:space="preserve">Сумма контракта - 0,173 млн.руб., 10.03.2020, ООО "ДВ ЭкспертизаПроект", исполнено  02.04.2020г;  Сумма контракта-0,122 млн.руб. , 13.05.2020, ООО "ЭкоПроектЭксперт", 03.06.2020, исполнено 01.06.2020; Сумма контракта - 0,299 млн.руб., 25.05.2020, ИП Комаров, дата завершения работ 30.10.2020;   Сумма - 0,182 млн.руб., 25.05.2020, ИП Комаров,  дата завершения работ   30.10.2020; Сумма  - 37,113 млн.руб., 01.06.2020, ООО "ДСК", дата завершения работ 30.09.2020;  Сумма  - 12,918 млн.руб., 01.06.2020, ООО "ДСК", дата завершения работ 30.09.2020.  </t>
  </si>
  <si>
    <t>12.05.2020г. подписан контракт с ИП Папикян А.А., завершение работ 01.09.2020г.</t>
  </si>
  <si>
    <t>08.06.2020 подписан контракт с  ООО "СААН", завершение работ 01.09.2020г.</t>
  </si>
  <si>
    <t>12.05.2020 подписан контракт с ИП Папикян А.А., завершение работ 01.09.2020г.</t>
  </si>
  <si>
    <t>В феврале 2020 года проведён городской профессиональный конкурс среди учителей города, в котором, в том числе, принимали участие учителя технологии.</t>
  </si>
  <si>
    <t>Заключён контракт  от 19.02.2020 № 1 с ФКУ ИК             № 33 ГУФСИН по ПК на сумму 6,97 млн. руб., срок выполнения работ 30.08.2020</t>
  </si>
  <si>
    <t>Заключён контракт от 11.03.2020 г.  с ООО "ИМРАН" г.Хабаровск на сумму 0,9 млн. руб.. Срок выполнения работ 01.08.2020</t>
  </si>
  <si>
    <t>Подключено и функционирует 1 раб. место. Направлена заявка на подключение пользователей на стадии подключения пользователей.</t>
  </si>
  <si>
    <t xml:space="preserve">Аттестовано 2 рабочих места для работы с Региональным порталом государственных и муниципальных услуг. Осуществлен ввод в эксплуатацию данных  2-х рабочих мест.  Проведены работы по систематизации и подключению 8 добавочных рабочих мест. </t>
  </si>
  <si>
    <t>Заключен договор с ООО "Информационный центр" на покупку СОВ VIP NET IDS на 10 рабочих станций на сумму 30,0 тыс. руб. Заключен договор с ООО "Софтекс" на сумму 2900 руб.  на передачу неисключительных прав на использование антивирусного ПО.</t>
  </si>
  <si>
    <t>22.06.2020г. подписан контракт с ИП Папикян А.А., завершение работ 01.09.2020г.</t>
  </si>
  <si>
    <t>Уменьшена смертность населения на                          26 человек.</t>
  </si>
  <si>
    <r>
      <t xml:space="preserve">профинанси-ровано (кассовый расход) /исполнение 
</t>
    </r>
    <r>
      <rPr>
        <b/>
        <sz val="20"/>
        <rFont val="Times New Roman"/>
        <family val="1"/>
        <charset val="204"/>
      </rPr>
      <t>на 29.06.2020</t>
    </r>
  </si>
  <si>
    <t xml:space="preserve">Статданные за январь-апрель 2020г. </t>
  </si>
  <si>
    <t>За период с 01.01 по 25.06.2020 г.   обратились в целях поиска подходящей работы 125 женщина, воспитывающих детей дошкольного возраста. Доля трудоустроенных от обратившихся составила 10,4%. На 25.06.2020г. на регистрационном учете состоят 106 женщины, вопитывающие детей дошкольного возраста.</t>
  </si>
  <si>
    <t>За период с 01.01.2020 года по 25.06.2020 г.                       1  женщина в период отпуска поуходу за ребенком до достижения им возраста трех лет получала государственную услугу по профессиональному обучению и дополнительному профессиональному образованию.</t>
  </si>
  <si>
    <t xml:space="preserve"> За период с 01.01.2020 года по 25.06. 2020 года, в рамках регионального проекта (по сертификатам) 24 гражданина предпенсионного возраста, состоящих в трудовых отношених,   получили государственную услугу по профессиональному обучению и дополнительному профессиональному образованию.</t>
  </si>
  <si>
    <t xml:space="preserve">  </t>
  </si>
  <si>
    <t>08.06.2020г. Подписам контракт с ООО "ЯНЭНЕРГО" на корректировку схемы газоснабжения на сумму 0,875млн.руб. Срок выполнения работ 30.10.2020г.</t>
  </si>
  <si>
    <t xml:space="preserve">На 2020 год в рамках программы предусмотрено благоустройство 4 общественных территорий: парка им.Фадеева, Сквера ДОРА, Сквера Коммунаров,  Сквера им.Победы. Готовится сметная документация.  Направлена заявка в Министерство ЖКХ Приморского краяа  о предоставлении в 2020 году субсидии из краевого бюджета на поддержку муниципальных программ формирования современной городской среды бюджету городского округа Спасск-Дальний на сумму 23,884 млн. руб. Получена экспертиза сметной стоимости работ. Оплачено за экспертизу сметной документации "Благоустройство сквера Победы". 18.02.2020г. заключены и оплачены контракты с ООО "ДВ экспертиза проект" на сумму 66,0 тыс. руб. Заключены контракты: - на изготовление и поставку МАФ в сквере Победы 10.03.2020г. на сумму 1,6 млн. руб., срок исполнения 30.04.2020г., подрядчик   ФКУ ИК № 33 ГУФСИН по ПК; благоустройство сквера Победы 11.03.2020г. на сумму 4,5 млн. руб., срок исполнения 07.05.2020г., подрядчик   ФКУ ИК  № 33 ГУФСИН по ПК; - на поставку МАФов в сквере ДОРА 13.03.2020г. на сумму 0,46 млн. руб., срок исполнения 30.07.2020г., подрядчик   ФКУ ИК № 6 ГУФСИН по ПК; - на поставку плит на стеллу в сквере Победы на 0,188 млн. руб. 16.03.2020г., выполнено 10.04.2020г. и оплачено, подрядчик ООО "Сфера"; -  на гравировку плит на стеллу в сквере Победы на 0,179 млн. руб. 16.03.2020г., выполнено., подрядчик ООО "Колорит", оплачено.  Подписан контракт на поставку МАФ в парке Фадеева  на сумму 3,2611 млн. руб. 13.04.2020 г.  срок исполнения 1.09.2020   ООО "ДУБЛЬ В"                            20.04.2020г. подписаны 3 контракта  на устройство оснований для размещения МАФ в сквере  Коммунаров, ДОРА, парке им.Фадеева с ООО РСО "Спассккомуналсервис" на сумму 2,077 млн. руб., срок выполнения работ 20.06.2020г. Выполнены работы в парке им. Фадеева и  в сквере Коммунаров на сумму 1,380млн.руб.; -20.04.2020г. подписан контракт на поставку МАФ в сквере ДОРА  на сумму 2,8 млн. руб. с ООО "Дубль В", срок выполнения работ 01.09.2020г.; - 20.04.2020г. подписан  контракт  на поставку  МАФ в сквере  Коммунаров на сумму 2,9 млн. руб.  с ООО "Дубль В", срок выполнения работ 01.10..2020г.;  -20.04.2020г. подписаны  контракт на благоустройство сквера ДОРА  на сумму 3,3 млн. руб. с ООО "Энергосервис", срок выполнения работ 01.08.2020г.; - 08.06.2020г. подписан контракт на поставку туалетного модуля для благоустройства  парка им. Фадеева  на сумму 1,68 млн. руб.,  срок исполнения 15.08.2020   с ООО АВС» (г.Щелково московской обл.); 23.04.2020г. подписан контракт на изготовление и поставку входной группы в парк им. Фадеева на сумму 0,198 млн. руб.,  срок исполнения 31.12.2020г.; 23.04.2020г. подписан контракт на изготовление и поставка объемных информационных элементов на входную группу в парк им. Фадеева на сумму 0,152 млн. руб.,  срок исполнения 31.12.2020г.; 01.06.2020 подписан контракт на изготовление малых архитектурных форм и их установку на территории парка им. Фадеева на сумму 0,526 млн.руб. с ФКУ ИК № 33 ГУФСИН по ПК, срок исполнения 31.12.2020г. </t>
  </si>
  <si>
    <t xml:space="preserve">По программе  "Переселение граждан из аварийного жилищного фонда городского округа Спасск-Дальний"  заключено 12 контрактов на покупку жилых помещений на вторичном рынке. </t>
  </si>
</sst>
</file>

<file path=xl/styles.xml><?xml version="1.0" encoding="utf-8"?>
<styleSheet xmlns="http://schemas.openxmlformats.org/spreadsheetml/2006/main">
  <numFmts count="12">
    <numFmt numFmtId="43" formatCode="_-* #,##0.00\ _₽_-;\-* #,##0.00\ _₽_-;_-* &quot;-&quot;??\ _₽_-;_-@_-"/>
    <numFmt numFmtId="164" formatCode="d/m/yy;@"/>
    <numFmt numFmtId="165" formatCode="#,##0.0"/>
    <numFmt numFmtId="166" formatCode="0.0"/>
    <numFmt numFmtId="167" formatCode="#,##0.000"/>
    <numFmt numFmtId="168" formatCode="_-* #,##0_р_._-;\-* #,##0_р_._-;_-* &quot;-&quot;??_р_._-;_-@_-"/>
    <numFmt numFmtId="169" formatCode="_-* #,##0.000_р_._-;\-* #,##0.000_р_._-;_-* &quot;-&quot;??_р_._-;_-@_-"/>
    <numFmt numFmtId="170" formatCode="#,##0.00000"/>
    <numFmt numFmtId="171" formatCode="#,##0.000000"/>
    <numFmt numFmtId="172" formatCode="0.000000"/>
    <numFmt numFmtId="173" formatCode="#,##0.00\ _₽"/>
    <numFmt numFmtId="174" formatCode="0.00000"/>
  </numFmts>
  <fonts count="84">
    <font>
      <sz val="11"/>
      <color rgb="FF000000"/>
      <name val="Calibri"/>
      <family val="2"/>
      <charset val="204"/>
    </font>
    <font>
      <sz val="16"/>
      <color rgb="FF000000"/>
      <name val="Times New Roman"/>
      <family val="1"/>
      <charset val="204"/>
    </font>
    <font>
      <b/>
      <sz val="16"/>
      <name val="Times New Roman"/>
      <family val="1"/>
      <charset val="204"/>
    </font>
    <font>
      <sz val="15"/>
      <name val="Times New Roman"/>
      <family val="1"/>
      <charset val="204"/>
    </font>
    <font>
      <sz val="15"/>
      <color rgb="FF000000"/>
      <name val="Times New Roman"/>
      <family val="1"/>
      <charset val="204"/>
    </font>
    <font>
      <b/>
      <sz val="16"/>
      <color rgb="FF000000"/>
      <name val="Times New Roman"/>
      <family val="1"/>
      <charset val="204"/>
    </font>
    <font>
      <b/>
      <sz val="15"/>
      <color rgb="FF000000"/>
      <name val="Times New Roman"/>
      <family val="1"/>
      <charset val="204"/>
    </font>
    <font>
      <b/>
      <sz val="15"/>
      <name val="Times New Roman"/>
      <family val="1"/>
      <charset val="204"/>
    </font>
    <font>
      <b/>
      <i/>
      <sz val="15"/>
      <name val="Times New Roman"/>
      <family val="1"/>
      <charset val="204"/>
    </font>
    <font>
      <i/>
      <sz val="14"/>
      <name val="Times New Roman"/>
      <family val="1"/>
      <charset val="204"/>
    </font>
    <font>
      <i/>
      <sz val="15"/>
      <name val="Times New Roman"/>
      <family val="1"/>
      <charset val="204"/>
    </font>
    <font>
      <b/>
      <sz val="14"/>
      <name val="Times New Roman"/>
      <family val="1"/>
      <charset val="204"/>
    </font>
    <font>
      <sz val="14"/>
      <name val="Times New Roman"/>
      <family val="1"/>
      <charset val="204"/>
    </font>
    <font>
      <sz val="11"/>
      <color rgb="FF000000"/>
      <name val="Calibri"/>
      <family val="2"/>
      <charset val="204"/>
    </font>
    <font>
      <b/>
      <sz val="11"/>
      <color rgb="FF000000"/>
      <name val="Calibri"/>
      <family val="2"/>
      <charset val="204"/>
    </font>
    <font>
      <b/>
      <sz val="22"/>
      <name val="Times New Roman"/>
      <family val="1"/>
      <charset val="204"/>
    </font>
    <font>
      <b/>
      <sz val="22"/>
      <color rgb="FF0070C0"/>
      <name val="Times New Roman"/>
      <family val="1"/>
      <charset val="204"/>
    </font>
    <font>
      <b/>
      <sz val="18"/>
      <color rgb="FF000000"/>
      <name val="Times New Roman"/>
      <family val="1"/>
      <charset val="204"/>
    </font>
    <font>
      <b/>
      <sz val="16"/>
      <color theme="1"/>
      <name val="Times New Roman"/>
      <family val="1"/>
      <charset val="204"/>
    </font>
    <font>
      <b/>
      <i/>
      <sz val="15"/>
      <color rgb="FF0070C0"/>
      <name val="Times New Roman"/>
      <family val="1"/>
      <charset val="204"/>
    </font>
    <font>
      <sz val="15"/>
      <color rgb="FF000000"/>
      <name val="Calibri"/>
      <family val="2"/>
      <charset val="204"/>
    </font>
    <font>
      <sz val="16"/>
      <name val="Times New Roman"/>
      <family val="1"/>
      <charset val="204"/>
    </font>
    <font>
      <b/>
      <sz val="18"/>
      <name val="Times New Roman"/>
      <family val="1"/>
      <charset val="204"/>
    </font>
    <font>
      <b/>
      <sz val="20"/>
      <color rgb="FF000000"/>
      <name val="Times New Roman"/>
      <family val="1"/>
      <charset val="204"/>
    </font>
    <font>
      <sz val="18"/>
      <name val="Times New Roman"/>
      <family val="1"/>
      <charset val="204"/>
    </font>
    <font>
      <i/>
      <u/>
      <sz val="24"/>
      <name val="Times New Roman"/>
      <family val="1"/>
      <charset val="204"/>
    </font>
    <font>
      <b/>
      <sz val="20"/>
      <name val="Times New Roman"/>
      <family val="1"/>
      <charset val="204"/>
    </font>
    <font>
      <sz val="20"/>
      <color rgb="FF000000"/>
      <name val="Calibri"/>
      <family val="2"/>
      <charset val="204"/>
    </font>
    <font>
      <i/>
      <sz val="16"/>
      <color rgb="FF000000"/>
      <name val="Times New Roman"/>
      <family val="1"/>
      <charset val="204"/>
    </font>
    <font>
      <i/>
      <sz val="20"/>
      <name val="Times New Roman"/>
      <family val="1"/>
      <charset val="204"/>
    </font>
    <font>
      <b/>
      <i/>
      <sz val="20"/>
      <color rgb="FF0070C0"/>
      <name val="Times New Roman"/>
      <family val="1"/>
      <charset val="204"/>
    </font>
    <font>
      <b/>
      <sz val="20"/>
      <color rgb="FF000000"/>
      <name val="Calibri"/>
      <family val="2"/>
      <charset val="204"/>
    </font>
    <font>
      <sz val="11"/>
      <color rgb="FF000000"/>
      <name val="Times New Roman"/>
      <family val="1"/>
      <charset val="204"/>
    </font>
    <font>
      <sz val="20"/>
      <color rgb="FF000000"/>
      <name val="Times New Roman"/>
      <family val="1"/>
      <charset val="204"/>
    </font>
    <font>
      <b/>
      <sz val="11"/>
      <color rgb="FF000000"/>
      <name val="Times New Roman"/>
      <family val="1"/>
      <charset val="204"/>
    </font>
    <font>
      <i/>
      <sz val="11"/>
      <color rgb="FF000000"/>
      <name val="Times New Roman"/>
      <family val="1"/>
      <charset val="204"/>
    </font>
    <font>
      <b/>
      <i/>
      <sz val="20"/>
      <name val="Times New Roman"/>
      <family val="1"/>
      <charset val="204"/>
    </font>
    <font>
      <i/>
      <sz val="18"/>
      <name val="Times New Roman"/>
      <family val="1"/>
      <charset val="204"/>
    </font>
    <font>
      <i/>
      <sz val="18"/>
      <color rgb="FFFF0000"/>
      <name val="Times New Roman"/>
      <family val="1"/>
      <charset val="204"/>
    </font>
    <font>
      <b/>
      <sz val="18"/>
      <color rgb="FFFF0000"/>
      <name val="Times New Roman"/>
      <family val="1"/>
      <charset val="204"/>
    </font>
    <font>
      <b/>
      <sz val="24"/>
      <color rgb="FF000000"/>
      <name val="Times New Roman"/>
      <family val="1"/>
      <charset val="204"/>
    </font>
    <font>
      <b/>
      <i/>
      <sz val="11"/>
      <color rgb="FF000000"/>
      <name val="Times New Roman"/>
      <family val="1"/>
      <charset val="204"/>
    </font>
    <font>
      <b/>
      <i/>
      <sz val="18"/>
      <color rgb="FF000000"/>
      <name val="Times New Roman"/>
      <family val="1"/>
      <charset val="204"/>
    </font>
    <font>
      <b/>
      <i/>
      <sz val="20"/>
      <color rgb="FF000000"/>
      <name val="Times New Roman"/>
      <family val="1"/>
      <charset val="204"/>
    </font>
    <font>
      <sz val="24"/>
      <color rgb="FF000000"/>
      <name val="Times New Roman"/>
      <family val="1"/>
      <charset val="204"/>
    </font>
    <font>
      <b/>
      <sz val="20"/>
      <color theme="1"/>
      <name val="Times New Roman"/>
      <family val="1"/>
      <charset val="204"/>
    </font>
    <font>
      <sz val="11"/>
      <name val="Calibri"/>
      <family val="2"/>
      <charset val="204"/>
    </font>
    <font>
      <sz val="15"/>
      <name val="Calibri"/>
      <family val="2"/>
      <charset val="204"/>
    </font>
    <font>
      <b/>
      <sz val="11"/>
      <name val="Calibri"/>
      <family val="2"/>
      <charset val="204"/>
    </font>
    <font>
      <sz val="22"/>
      <name val="Calibri"/>
      <family val="2"/>
      <charset val="204"/>
    </font>
    <font>
      <b/>
      <sz val="16"/>
      <name val="Calibri"/>
      <family val="2"/>
      <charset val="204"/>
    </font>
    <font>
      <sz val="13"/>
      <name val="Times New Roman"/>
      <family val="1"/>
      <charset val="204"/>
    </font>
    <font>
      <b/>
      <sz val="11"/>
      <name val="Times New Roman"/>
      <family val="1"/>
      <charset val="204"/>
    </font>
    <font>
      <sz val="16"/>
      <color theme="4" tint="-0.249977111117893"/>
      <name val="Times New Roman"/>
      <family val="1"/>
      <charset val="204"/>
    </font>
    <font>
      <b/>
      <sz val="24"/>
      <name val="Times New Roman"/>
      <family val="1"/>
      <charset val="204"/>
    </font>
    <font>
      <sz val="20"/>
      <name val="Times New Roman"/>
      <family val="1"/>
      <charset val="204"/>
    </font>
    <font>
      <b/>
      <sz val="20"/>
      <color theme="4" tint="-0.249977111117893"/>
      <name val="Times New Roman"/>
      <family val="1"/>
      <charset val="204"/>
    </font>
    <font>
      <b/>
      <sz val="16"/>
      <color theme="4" tint="-0.249977111117893"/>
      <name val="Times New Roman"/>
      <family val="1"/>
      <charset val="204"/>
    </font>
    <font>
      <b/>
      <sz val="15"/>
      <color theme="4" tint="-0.249977111117893"/>
      <name val="Times New Roman"/>
      <family val="1"/>
      <charset val="204"/>
    </font>
    <font>
      <b/>
      <sz val="18"/>
      <color theme="4" tint="-0.249977111117893"/>
      <name val="Times New Roman"/>
      <family val="1"/>
      <charset val="204"/>
    </font>
    <font>
      <sz val="18"/>
      <color theme="4" tint="-0.249977111117893"/>
      <name val="Times New Roman"/>
      <family val="1"/>
      <charset val="204"/>
    </font>
    <font>
      <b/>
      <i/>
      <sz val="15"/>
      <color theme="4" tint="-0.249977111117893"/>
      <name val="Times New Roman"/>
      <family val="1"/>
      <charset val="204"/>
    </font>
    <font>
      <sz val="15"/>
      <color theme="4" tint="-0.249977111117893"/>
      <name val="Times New Roman"/>
      <family val="1"/>
      <charset val="204"/>
    </font>
    <font>
      <b/>
      <i/>
      <sz val="16"/>
      <color rgb="FF000000"/>
      <name val="Times New Roman"/>
      <family val="1"/>
      <charset val="204"/>
    </font>
    <font>
      <i/>
      <sz val="15"/>
      <color rgb="FF000000"/>
      <name val="Times New Roman"/>
      <family val="1"/>
      <charset val="204"/>
    </font>
    <font>
      <i/>
      <sz val="18"/>
      <color theme="4" tint="-0.249977111117893"/>
      <name val="Times New Roman"/>
      <family val="1"/>
      <charset val="204"/>
    </font>
    <font>
      <b/>
      <sz val="11"/>
      <color theme="4" tint="-0.249977111117893"/>
      <name val="Calibri"/>
      <family val="2"/>
      <charset val="204"/>
    </font>
    <font>
      <sz val="22"/>
      <color rgb="FF000000"/>
      <name val="Calibri"/>
      <family val="2"/>
      <charset val="204"/>
    </font>
    <font>
      <sz val="15"/>
      <color theme="4" tint="-0.249977111117893"/>
      <name val="Calibri"/>
      <family val="2"/>
      <charset val="204"/>
    </font>
    <font>
      <b/>
      <sz val="12"/>
      <color theme="4" tint="-0.249977111117893"/>
      <name val="Times New Roman"/>
      <family val="1"/>
      <charset val="204"/>
    </font>
    <font>
      <sz val="15"/>
      <color rgb="FFFFCCCC"/>
      <name val="Times New Roman"/>
      <family val="1"/>
      <charset val="204"/>
    </font>
    <font>
      <sz val="11"/>
      <color rgb="FFFFCCCC"/>
      <name val="Calibri"/>
      <family val="2"/>
      <charset val="204"/>
    </font>
    <font>
      <b/>
      <sz val="12"/>
      <name val="Times New Roman"/>
      <family val="1"/>
      <charset val="204"/>
    </font>
    <font>
      <i/>
      <sz val="16"/>
      <name val="Times New Roman"/>
      <family val="1"/>
      <charset val="204"/>
    </font>
    <font>
      <sz val="20"/>
      <name val="Calibri"/>
      <family val="2"/>
      <charset val="204"/>
    </font>
    <font>
      <sz val="11"/>
      <name val="Times New Roman"/>
      <family val="1"/>
      <charset val="204"/>
    </font>
    <font>
      <b/>
      <i/>
      <sz val="16"/>
      <name val="Times New Roman"/>
      <family val="1"/>
      <charset val="204"/>
    </font>
    <font>
      <sz val="16"/>
      <name val="Calibri"/>
      <family val="2"/>
      <charset val="204"/>
    </font>
    <font>
      <i/>
      <sz val="15"/>
      <name val="Calibri"/>
      <family val="2"/>
      <charset val="204"/>
    </font>
    <font>
      <b/>
      <i/>
      <sz val="18"/>
      <name val="Times New Roman"/>
      <family val="1"/>
      <charset val="204"/>
    </font>
    <font>
      <b/>
      <i/>
      <sz val="16"/>
      <name val="Calibri"/>
      <family val="2"/>
      <charset val="204"/>
    </font>
    <font>
      <b/>
      <sz val="15"/>
      <name val="Calibri"/>
      <family val="2"/>
      <charset val="204"/>
    </font>
    <font>
      <i/>
      <sz val="11"/>
      <name val="Times New Roman"/>
      <family val="1"/>
      <charset val="204"/>
    </font>
    <font>
      <sz val="12"/>
      <name val="Times New Roman"/>
      <family val="1"/>
      <charset val="204"/>
    </font>
  </fonts>
  <fills count="38">
    <fill>
      <patternFill patternType="none"/>
    </fill>
    <fill>
      <patternFill patternType="gray125"/>
    </fill>
    <fill>
      <patternFill patternType="solid">
        <fgColor rgb="FFFFFFFF"/>
        <bgColor rgb="FFFFFFCC"/>
      </patternFill>
    </fill>
    <fill>
      <patternFill patternType="solid">
        <fgColor rgb="FFFFFF99"/>
        <bgColor rgb="FFFFFFCC"/>
      </patternFill>
    </fill>
    <fill>
      <patternFill patternType="solid">
        <fgColor rgb="FFC5E0B4"/>
        <bgColor rgb="FFDAE3F3"/>
      </patternFill>
    </fill>
    <fill>
      <patternFill patternType="solid">
        <fgColor rgb="FFDAE3F3"/>
        <bgColor rgb="FFDEEBF7"/>
      </patternFill>
    </fill>
    <fill>
      <patternFill patternType="solid">
        <fgColor rgb="FFF8CBAD"/>
        <bgColor rgb="FFF4B183"/>
      </patternFill>
    </fill>
    <fill>
      <patternFill patternType="solid">
        <fgColor theme="5" tint="0.59999389629810485"/>
        <bgColor rgb="FFFFFFCC"/>
      </patternFill>
    </fill>
    <fill>
      <patternFill patternType="solid">
        <fgColor rgb="FFFFCCCC"/>
        <bgColor indexed="64"/>
      </patternFill>
    </fill>
    <fill>
      <patternFill patternType="solid">
        <fgColor rgb="FFFFCCCC"/>
        <bgColor rgb="FFFFFFCC"/>
      </patternFill>
    </fill>
    <fill>
      <patternFill patternType="solid">
        <fgColor rgb="FFE3D5FF"/>
        <bgColor indexed="64"/>
      </patternFill>
    </fill>
    <fill>
      <patternFill patternType="solid">
        <fgColor rgb="FFFFFF99"/>
        <bgColor indexed="64"/>
      </patternFill>
    </fill>
    <fill>
      <patternFill patternType="solid">
        <fgColor theme="9" tint="0.59999389629810485"/>
        <bgColor indexed="64"/>
      </patternFill>
    </fill>
    <fill>
      <patternFill patternType="solid">
        <fgColor theme="7" tint="0.59999389629810485"/>
        <bgColor rgb="FFFFFFCC"/>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rgb="FFFFFFCC"/>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rgb="FFDEEBF7"/>
      </patternFill>
    </fill>
    <fill>
      <patternFill patternType="solid">
        <fgColor theme="8" tint="0.79998168889431442"/>
        <bgColor rgb="FFDAE3F3"/>
      </patternFill>
    </fill>
    <fill>
      <patternFill patternType="solid">
        <fgColor theme="8" tint="0.79998168889431442"/>
        <bgColor rgb="FFFFFFCC"/>
      </patternFill>
    </fill>
    <fill>
      <patternFill patternType="solid">
        <fgColor theme="0"/>
        <bgColor indexed="64"/>
      </patternFill>
    </fill>
    <fill>
      <patternFill patternType="solid">
        <fgColor theme="5" tint="0.59999389629810485"/>
        <bgColor rgb="FFF4B183"/>
      </patternFill>
    </fill>
    <fill>
      <patternFill patternType="solid">
        <fgColor theme="5" tint="0.59999389629810485"/>
        <bgColor rgb="FFDAE3F3"/>
      </patternFill>
    </fill>
    <fill>
      <patternFill patternType="solid">
        <fgColor theme="4" tint="0.79998168889431442"/>
        <bgColor rgb="FFFFFFCC"/>
      </patternFill>
    </fill>
    <fill>
      <patternFill patternType="solid">
        <fgColor theme="3" tint="0.79998168889431442"/>
        <bgColor indexed="64"/>
      </patternFill>
    </fill>
    <fill>
      <patternFill patternType="solid">
        <fgColor theme="3" tint="0.79998168889431442"/>
        <bgColor rgb="FFFFFFCC"/>
      </patternFill>
    </fill>
    <fill>
      <patternFill patternType="solid">
        <fgColor theme="9" tint="0.59999389629810485"/>
        <bgColor rgb="FFDEEBF7"/>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tint="0.39997558519241921"/>
        <bgColor rgb="FFFFFFCC"/>
      </patternFill>
    </fill>
    <fill>
      <patternFill patternType="solid">
        <fgColor theme="5" tint="0.79998168889431442"/>
        <bgColor rgb="FFFFFFCC"/>
      </patternFill>
    </fill>
    <fill>
      <patternFill patternType="solid">
        <fgColor theme="5" tint="0.59999389629810485"/>
        <bgColor indexed="64"/>
      </patternFill>
    </fill>
    <fill>
      <patternFill patternType="solid">
        <fgColor theme="3" tint="0.79998168889431442"/>
        <bgColor rgb="FFDEEBF7"/>
      </patternFill>
    </fill>
    <fill>
      <patternFill patternType="solid">
        <fgColor theme="4" tint="0.79998168889431442"/>
        <bgColor rgb="FFDEEBF7"/>
      </patternFill>
    </fill>
  </fills>
  <borders count="65">
    <border>
      <left/>
      <right/>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indexed="64"/>
      </top>
      <bottom style="medium">
        <color indexed="64"/>
      </bottom>
      <diagonal/>
    </border>
    <border>
      <left style="medium">
        <color auto="1"/>
      </left>
      <right style="thin">
        <color auto="1"/>
      </right>
      <top style="medium">
        <color auto="1"/>
      </top>
      <bottom/>
      <diagonal/>
    </border>
    <border>
      <left/>
      <right style="medium">
        <color auto="1"/>
      </right>
      <top style="medium">
        <color auto="1"/>
      </top>
      <bottom style="medium">
        <color auto="1"/>
      </bottom>
      <diagonal/>
    </border>
    <border>
      <left/>
      <right style="medium">
        <color indexed="64"/>
      </right>
      <top/>
      <bottom style="medium">
        <color auto="1"/>
      </bottom>
      <diagonal/>
    </border>
    <border>
      <left style="medium">
        <color auto="1"/>
      </left>
      <right style="medium">
        <color auto="1"/>
      </right>
      <top/>
      <bottom/>
      <diagonal/>
    </border>
    <border>
      <left style="thin">
        <color auto="1"/>
      </left>
      <right style="thin">
        <color auto="1"/>
      </right>
      <top style="medium">
        <color auto="1"/>
      </top>
      <bottom/>
      <diagonal/>
    </border>
    <border>
      <left/>
      <right/>
      <top style="thin">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right/>
      <top style="medium">
        <color auto="1"/>
      </top>
      <bottom/>
      <diagonal/>
    </border>
    <border>
      <left style="medium">
        <color indexed="64"/>
      </left>
      <right style="medium">
        <color indexed="64"/>
      </right>
      <top style="medium">
        <color auto="1"/>
      </top>
      <bottom style="thin">
        <color auto="1"/>
      </bottom>
      <diagonal/>
    </border>
    <border>
      <left/>
      <right style="medium">
        <color auto="1"/>
      </right>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style="medium">
        <color indexed="64"/>
      </bottom>
      <diagonal/>
    </border>
    <border>
      <left style="thin">
        <color auto="1"/>
      </left>
      <right/>
      <top style="thin">
        <color auto="1"/>
      </top>
      <bottom style="medium">
        <color indexed="64"/>
      </bottom>
      <diagonal/>
    </border>
    <border>
      <left style="thin">
        <color auto="1"/>
      </left>
      <right style="thin">
        <color auto="1"/>
      </right>
      <top/>
      <bottom style="medium">
        <color auto="1"/>
      </bottom>
      <diagonal/>
    </border>
    <border>
      <left style="medium">
        <color indexed="64"/>
      </left>
      <right style="medium">
        <color indexed="64"/>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auto="1"/>
      </right>
      <top/>
      <bottom style="medium">
        <color indexed="64"/>
      </bottom>
      <diagonal/>
    </border>
    <border>
      <left style="medium">
        <color indexed="64"/>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bottom style="medium">
        <color indexed="64"/>
      </bottom>
      <diagonal/>
    </border>
    <border>
      <left/>
      <right style="medium">
        <color auto="1"/>
      </right>
      <top/>
      <bottom style="thin">
        <color indexed="64"/>
      </bottom>
      <diagonal/>
    </border>
    <border>
      <left/>
      <right/>
      <top/>
      <bottom style="thin">
        <color indexed="64"/>
      </bottom>
      <diagonal/>
    </border>
    <border>
      <left/>
      <right style="medium">
        <color indexed="64"/>
      </right>
      <top style="medium">
        <color indexed="64"/>
      </top>
      <bottom style="thin">
        <color auto="1"/>
      </bottom>
      <diagonal/>
    </border>
    <border>
      <left/>
      <right style="medium">
        <color indexed="64"/>
      </right>
      <top style="medium">
        <color indexed="64"/>
      </top>
      <bottom/>
      <diagonal/>
    </border>
    <border>
      <left/>
      <right/>
      <top style="thin">
        <color auto="1"/>
      </top>
      <bottom/>
      <diagonal/>
    </border>
    <border>
      <left style="thin">
        <color auto="1"/>
      </left>
      <right style="medium">
        <color auto="1"/>
      </right>
      <top/>
      <bottom style="thin">
        <color auto="1"/>
      </bottom>
      <diagonal/>
    </border>
    <border>
      <left/>
      <right/>
      <top style="thin">
        <color auto="1"/>
      </top>
      <bottom style="medium">
        <color indexed="64"/>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indexed="64"/>
      </left>
      <right/>
      <top style="thin">
        <color auto="1"/>
      </top>
      <bottom/>
      <diagonal/>
    </border>
    <border>
      <left/>
      <right style="medium">
        <color auto="1"/>
      </right>
      <top style="thin">
        <color auto="1"/>
      </top>
      <bottom/>
      <diagonal/>
    </border>
    <border>
      <left/>
      <right style="medium">
        <color auto="1"/>
      </right>
      <top style="thin">
        <color auto="1"/>
      </top>
      <bottom style="thin">
        <color auto="1"/>
      </bottom>
      <diagonal/>
    </border>
    <border>
      <left/>
      <right style="thin">
        <color auto="1"/>
      </right>
      <top/>
      <bottom style="thin">
        <color auto="1"/>
      </bottom>
      <diagonal/>
    </border>
    <border>
      <left style="medium">
        <color indexed="64"/>
      </left>
      <right/>
      <top/>
      <bottom style="thin">
        <color auto="1"/>
      </bottom>
      <diagonal/>
    </border>
  </borders>
  <cellStyleXfs count="3">
    <xf numFmtId="0" fontId="0" fillId="0" borderId="0"/>
    <xf numFmtId="0" fontId="13" fillId="0" borderId="0"/>
    <xf numFmtId="43" fontId="13" fillId="0" borderId="0" applyFont="0" applyFill="0" applyBorder="0" applyAlignment="0" applyProtection="0"/>
  </cellStyleXfs>
  <cellXfs count="1318">
    <xf numFmtId="0" fontId="0" fillId="0" borderId="0" xfId="0"/>
    <xf numFmtId="0" fontId="1" fillId="0" borderId="0" xfId="0" applyFont="1" applyAlignment="1">
      <alignment horizontal="center" vertical="center"/>
    </xf>
    <xf numFmtId="0" fontId="1" fillId="0" borderId="0" xfId="0" applyFont="1"/>
    <xf numFmtId="164" fontId="1" fillId="0" borderId="0" xfId="0" applyNumberFormat="1" applyFont="1"/>
    <xf numFmtId="2" fontId="3" fillId="2" borderId="6" xfId="0" applyNumberFormat="1" applyFont="1" applyFill="1" applyBorder="1" applyAlignment="1">
      <alignment horizontal="center" vertical="center" wrapText="1"/>
    </xf>
    <xf numFmtId="0" fontId="10" fillId="5" borderId="9" xfId="0" applyFont="1" applyFill="1" applyBorder="1" applyAlignment="1">
      <alignment vertical="center" wrapText="1"/>
    </xf>
    <xf numFmtId="0" fontId="5" fillId="5" borderId="1" xfId="0" applyFont="1" applyFill="1" applyBorder="1" applyAlignment="1">
      <alignment vertical="center"/>
    </xf>
    <xf numFmtId="3" fontId="2" fillId="5" borderId="1" xfId="0" applyNumberFormat="1" applyFont="1" applyFill="1" applyBorder="1" applyAlignment="1">
      <alignment horizontal="center" vertical="center"/>
    </xf>
    <xf numFmtId="3" fontId="2" fillId="5" borderId="10" xfId="0" applyNumberFormat="1" applyFont="1" applyFill="1" applyBorder="1" applyAlignment="1">
      <alignment horizontal="center" vertical="center"/>
    </xf>
    <xf numFmtId="0" fontId="2" fillId="5" borderId="1" xfId="0" applyFont="1" applyFill="1" applyBorder="1" applyAlignment="1">
      <alignment horizontal="center" vertical="center"/>
    </xf>
    <xf numFmtId="49" fontId="11" fillId="6" borderId="11" xfId="0" applyNumberFormat="1" applyFont="1" applyFill="1" applyBorder="1" applyAlignment="1">
      <alignment horizontal="center" vertical="center"/>
    </xf>
    <xf numFmtId="0" fontId="7" fillId="6" borderId="7" xfId="0" applyFont="1" applyFill="1" applyBorder="1" applyAlignment="1">
      <alignment horizontal="center" vertical="center" wrapText="1"/>
    </xf>
    <xf numFmtId="49" fontId="11" fillId="6" borderId="5" xfId="0" applyNumberFormat="1" applyFont="1" applyFill="1" applyBorder="1" applyAlignment="1">
      <alignment horizontal="center" vertical="center"/>
    </xf>
    <xf numFmtId="0" fontId="7" fillId="6" borderId="6" xfId="0" applyFont="1" applyFill="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xf>
    <xf numFmtId="1" fontId="3" fillId="0" borderId="4" xfId="0" applyNumberFormat="1" applyFont="1" applyBorder="1" applyAlignment="1">
      <alignment horizontal="center" vertical="top" wrapText="1"/>
    </xf>
    <xf numFmtId="1" fontId="3" fillId="0" borderId="3" xfId="0" applyNumberFormat="1" applyFont="1" applyFill="1" applyBorder="1" applyAlignment="1">
      <alignment horizontal="center" vertical="top" wrapText="1"/>
    </xf>
    <xf numFmtId="1" fontId="3" fillId="0" borderId="3" xfId="0" applyNumberFormat="1" applyFont="1" applyBorder="1" applyAlignment="1">
      <alignment horizontal="center" vertical="top"/>
    </xf>
    <xf numFmtId="1" fontId="3" fillId="0" borderId="3" xfId="0" applyNumberFormat="1" applyFont="1" applyBorder="1" applyAlignment="1">
      <alignment horizontal="center" vertical="top" wrapText="1"/>
    </xf>
    <xf numFmtId="3" fontId="2" fillId="5" borderId="6" xfId="0" applyNumberFormat="1" applyFont="1" applyFill="1" applyBorder="1" applyAlignment="1">
      <alignment horizontal="center" vertical="center"/>
    </xf>
    <xf numFmtId="3" fontId="2" fillId="5" borderId="8" xfId="0" applyNumberFormat="1" applyFont="1" applyFill="1" applyBorder="1" applyAlignment="1">
      <alignment horizontal="center" vertical="center"/>
    </xf>
    <xf numFmtId="0" fontId="10" fillId="5" borderId="7" xfId="0" applyFont="1" applyFill="1" applyBorder="1" applyAlignment="1">
      <alignment vertical="center" wrapText="1"/>
    </xf>
    <xf numFmtId="0" fontId="10" fillId="0" borderId="9" xfId="0" applyFont="1" applyBorder="1" applyAlignment="1">
      <alignment horizontal="center" vertical="center"/>
    </xf>
    <xf numFmtId="0" fontId="0" fillId="0" borderId="0" xfId="0" applyFill="1"/>
    <xf numFmtId="1" fontId="3" fillId="0" borderId="23" xfId="0" applyNumberFormat="1" applyFont="1" applyBorder="1" applyAlignment="1">
      <alignment horizontal="center" vertical="top"/>
    </xf>
    <xf numFmtId="2" fontId="3" fillId="2" borderId="8" xfId="0" applyNumberFormat="1" applyFont="1" applyFill="1" applyBorder="1" applyAlignment="1">
      <alignment horizontal="center" vertical="center" wrapText="1"/>
    </xf>
    <xf numFmtId="0" fontId="14" fillId="0" borderId="0" xfId="0" applyFont="1" applyFill="1"/>
    <xf numFmtId="0" fontId="14" fillId="0" borderId="0" xfId="0" applyFont="1"/>
    <xf numFmtId="3" fontId="2" fillId="5" borderId="14" xfId="0" applyNumberFormat="1" applyFont="1" applyFill="1" applyBorder="1" applyAlignment="1">
      <alignment horizontal="center" vertical="center"/>
    </xf>
    <xf numFmtId="0" fontId="10" fillId="0" borderId="27" xfId="0" applyFont="1" applyBorder="1" applyAlignment="1">
      <alignment horizontal="center" vertical="center"/>
    </xf>
    <xf numFmtId="3" fontId="10" fillId="0" borderId="7" xfId="0" applyNumberFormat="1" applyFont="1" applyBorder="1" applyAlignment="1">
      <alignment horizontal="center" vertical="center"/>
    </xf>
    <xf numFmtId="14" fontId="10" fillId="0" borderId="7" xfId="0" applyNumberFormat="1" applyFont="1" applyBorder="1" applyAlignment="1">
      <alignment horizontal="center" vertical="center"/>
    </xf>
    <xf numFmtId="0" fontId="2" fillId="5" borderId="15" xfId="0" applyFont="1" applyFill="1" applyBorder="1" applyAlignment="1">
      <alignment horizontal="center" vertical="center"/>
    </xf>
    <xf numFmtId="0" fontId="5" fillId="0" borderId="0" xfId="0" applyFont="1" applyAlignment="1">
      <alignment horizontal="right"/>
    </xf>
    <xf numFmtId="0" fontId="0" fillId="0" borderId="0" xfId="0" applyFont="1"/>
    <xf numFmtId="0" fontId="20" fillId="0" borderId="0" xfId="0" applyFont="1"/>
    <xf numFmtId="165" fontId="6" fillId="8" borderId="6" xfId="0" applyNumberFormat="1" applyFont="1" applyFill="1" applyBorder="1" applyAlignment="1">
      <alignment horizontal="center" vertical="center"/>
    </xf>
    <xf numFmtId="0" fontId="4" fillId="9" borderId="6" xfId="0" applyFont="1" applyFill="1" applyBorder="1" applyAlignment="1">
      <alignment horizontal="center" vertical="center" wrapText="1"/>
    </xf>
    <xf numFmtId="1" fontId="3" fillId="0" borderId="20" xfId="0" applyNumberFormat="1" applyFont="1" applyFill="1" applyBorder="1" applyAlignment="1">
      <alignment horizontal="center" vertical="top" wrapText="1"/>
    </xf>
    <xf numFmtId="1" fontId="3" fillId="0" borderId="20" xfId="0" applyNumberFormat="1" applyFont="1" applyBorder="1" applyAlignment="1">
      <alignment horizontal="center" vertical="top" wrapText="1"/>
    </xf>
    <xf numFmtId="49" fontId="7" fillId="0" borderId="31" xfId="0" applyNumberFormat="1" applyFont="1" applyFill="1" applyBorder="1" applyAlignment="1">
      <alignment horizontal="center" vertical="center"/>
    </xf>
    <xf numFmtId="165" fontId="6" fillId="0" borderId="0" xfId="0" applyNumberFormat="1" applyFont="1" applyFill="1" applyBorder="1" applyAlignment="1">
      <alignment horizontal="center" vertical="center"/>
    </xf>
    <xf numFmtId="2" fontId="7" fillId="0" borderId="0" xfId="0" applyNumberFormat="1" applyFont="1" applyFill="1" applyBorder="1" applyAlignment="1">
      <alignment horizontal="center" vertical="center" wrapText="1"/>
    </xf>
    <xf numFmtId="2" fontId="7" fillId="0" borderId="34"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8" fillId="0" borderId="0" xfId="0" applyFont="1" applyFill="1" applyBorder="1" applyAlignment="1">
      <alignment horizontal="center" vertical="center"/>
    </xf>
    <xf numFmtId="0" fontId="2" fillId="13" borderId="2" xfId="0" applyFont="1" applyFill="1" applyBorder="1" applyAlignment="1">
      <alignment horizontal="center" vertical="center"/>
    </xf>
    <xf numFmtId="0" fontId="2" fillId="13" borderId="20" xfId="0" applyFont="1" applyFill="1" applyBorder="1" applyAlignment="1">
      <alignment horizontal="center" vertical="center"/>
    </xf>
    <xf numFmtId="0" fontId="2" fillId="13" borderId="22" xfId="0" applyFont="1" applyFill="1" applyBorder="1" applyAlignment="1">
      <alignment horizontal="center" vertical="center"/>
    </xf>
    <xf numFmtId="165" fontId="6" fillId="11" borderId="9" xfId="0" applyNumberFormat="1" applyFont="1" applyFill="1" applyBorder="1" applyAlignment="1">
      <alignment horizontal="center" vertical="center"/>
    </xf>
    <xf numFmtId="0" fontId="2" fillId="8" borderId="1" xfId="0" applyFont="1" applyFill="1" applyBorder="1" applyAlignment="1">
      <alignment horizontal="center" vertical="center" wrapText="1"/>
    </xf>
    <xf numFmtId="4" fontId="22" fillId="0" borderId="6" xfId="0" applyNumberFormat="1" applyFont="1" applyFill="1" applyBorder="1" applyAlignment="1">
      <alignment horizontal="center" vertical="center" wrapText="1"/>
    </xf>
    <xf numFmtId="165" fontId="23" fillId="10" borderId="33" xfId="0" applyNumberFormat="1" applyFont="1" applyFill="1" applyBorder="1" applyAlignment="1">
      <alignment horizontal="center" vertical="center"/>
    </xf>
    <xf numFmtId="165" fontId="6" fillId="11" borderId="27" xfId="0" applyNumberFormat="1" applyFont="1" applyFill="1" applyBorder="1" applyAlignment="1">
      <alignment horizontal="center" vertical="center"/>
    </xf>
    <xf numFmtId="2" fontId="22" fillId="11" borderId="9" xfId="0" applyNumberFormat="1" applyFont="1" applyFill="1" applyBorder="1" applyAlignment="1">
      <alignment horizontal="center" vertical="center" wrapText="1"/>
    </xf>
    <xf numFmtId="2" fontId="22" fillId="11" borderId="36" xfId="0" applyNumberFormat="1" applyFont="1" applyFill="1" applyBorder="1" applyAlignment="1">
      <alignment horizontal="center" vertical="center" wrapText="1"/>
    </xf>
    <xf numFmtId="3" fontId="10" fillId="0" borderId="9" xfId="0" applyNumberFormat="1" applyFont="1" applyBorder="1" applyAlignment="1">
      <alignment horizontal="center" vertical="center"/>
    </xf>
    <xf numFmtId="14" fontId="10" fillId="0" borderId="9" xfId="0" applyNumberFormat="1" applyFont="1" applyBorder="1" applyAlignment="1">
      <alignment horizontal="center" vertical="center"/>
    </xf>
    <xf numFmtId="3" fontId="10" fillId="0" borderId="27" xfId="0" applyNumberFormat="1" applyFont="1" applyBorder="1" applyAlignment="1">
      <alignment horizontal="center" vertical="center"/>
    </xf>
    <xf numFmtId="2" fontId="3" fillId="2" borderId="9" xfId="0" applyNumberFormat="1" applyFont="1" applyFill="1" applyBorder="1" applyAlignment="1">
      <alignment horizontal="center" vertical="center" wrapText="1"/>
    </xf>
    <xf numFmtId="2" fontId="3" fillId="2" borderId="36" xfId="0" applyNumberFormat="1" applyFont="1" applyFill="1" applyBorder="1" applyAlignment="1">
      <alignment horizontal="center" vertical="center" wrapText="1"/>
    </xf>
    <xf numFmtId="4" fontId="22" fillId="0" borderId="8" xfId="0" applyNumberFormat="1" applyFont="1" applyFill="1" applyBorder="1" applyAlignment="1">
      <alignment horizontal="center" vertical="center" wrapText="1"/>
    </xf>
    <xf numFmtId="2" fontId="22" fillId="11" borderId="8" xfId="0" applyNumberFormat="1" applyFont="1" applyFill="1" applyBorder="1" applyAlignment="1">
      <alignment horizontal="center" vertical="center" wrapText="1"/>
    </xf>
    <xf numFmtId="2" fontId="22" fillId="11" borderId="12" xfId="0" applyNumberFormat="1" applyFont="1" applyFill="1" applyBorder="1" applyAlignment="1">
      <alignment horizontal="center" vertical="center" wrapText="1"/>
    </xf>
    <xf numFmtId="2" fontId="22" fillId="11" borderId="38" xfId="0" applyNumberFormat="1" applyFont="1" applyFill="1" applyBorder="1" applyAlignment="1">
      <alignment horizontal="center" vertical="center" wrapText="1"/>
    </xf>
    <xf numFmtId="2" fontId="24" fillId="11" borderId="6" xfId="0" applyNumberFormat="1" applyFont="1" applyFill="1" applyBorder="1" applyAlignment="1">
      <alignment horizontal="center" vertical="center" wrapText="1"/>
    </xf>
    <xf numFmtId="1" fontId="7" fillId="15" borderId="20" xfId="0" applyNumberFormat="1" applyFont="1" applyFill="1" applyBorder="1" applyAlignment="1">
      <alignment horizontal="center" vertical="top" wrapText="1"/>
    </xf>
    <xf numFmtId="0" fontId="6" fillId="9" borderId="12" xfId="0" applyFont="1" applyFill="1" applyBorder="1" applyAlignment="1">
      <alignment horizontal="center" vertical="center" wrapText="1"/>
    </xf>
    <xf numFmtId="49" fontId="10" fillId="0" borderId="31"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5" fillId="16" borderId="20" xfId="0" applyFont="1" applyFill="1" applyBorder="1" applyAlignment="1">
      <alignment horizontal="left" vertical="center"/>
    </xf>
    <xf numFmtId="0" fontId="15" fillId="16" borderId="20" xfId="0" applyFont="1" applyFill="1" applyBorder="1" applyAlignment="1">
      <alignment horizontal="right" vertical="center"/>
    </xf>
    <xf numFmtId="0" fontId="2" fillId="16" borderId="20" xfId="0" applyFont="1" applyFill="1" applyBorder="1" applyAlignment="1">
      <alignment horizontal="center" vertical="center"/>
    </xf>
    <xf numFmtId="2" fontId="24" fillId="8" borderId="6" xfId="0" applyNumberFormat="1" applyFont="1" applyFill="1" applyBorder="1" applyAlignment="1">
      <alignment horizontal="center" vertical="center"/>
    </xf>
    <xf numFmtId="0" fontId="2" fillId="8" borderId="25" xfId="0" applyFont="1" applyFill="1" applyBorder="1" applyAlignment="1">
      <alignment horizontal="center" vertical="center" wrapText="1"/>
    </xf>
    <xf numFmtId="165" fontId="6" fillId="8" borderId="9" xfId="0" applyNumberFormat="1" applyFont="1" applyFill="1" applyBorder="1" applyAlignment="1">
      <alignment horizontal="center" vertical="center"/>
    </xf>
    <xf numFmtId="2" fontId="22" fillId="8" borderId="9" xfId="0" applyNumberFormat="1" applyFont="1" applyFill="1" applyBorder="1" applyAlignment="1">
      <alignment horizontal="center" vertical="center"/>
    </xf>
    <xf numFmtId="2" fontId="22" fillId="8" borderId="36" xfId="0" applyNumberFormat="1" applyFont="1" applyFill="1" applyBorder="1" applyAlignment="1">
      <alignment horizontal="center" vertical="center"/>
    </xf>
    <xf numFmtId="2" fontId="24" fillId="8" borderId="8" xfId="0" applyNumberFormat="1" applyFont="1" applyFill="1" applyBorder="1" applyAlignment="1">
      <alignment horizontal="center" vertical="center"/>
    </xf>
    <xf numFmtId="2" fontId="22" fillId="8" borderId="12" xfId="0" applyNumberFormat="1" applyFont="1" applyFill="1" applyBorder="1" applyAlignment="1">
      <alignment horizontal="center" vertical="center"/>
    </xf>
    <xf numFmtId="2" fontId="22" fillId="8" borderId="38" xfId="0" applyNumberFormat="1" applyFont="1" applyFill="1" applyBorder="1" applyAlignment="1">
      <alignment horizontal="center" vertical="center"/>
    </xf>
    <xf numFmtId="2" fontId="24" fillId="11" borderId="8" xfId="0" applyNumberFormat="1" applyFont="1" applyFill="1" applyBorder="1" applyAlignment="1">
      <alignment horizontal="center" vertical="center" wrapText="1"/>
    </xf>
    <xf numFmtId="2" fontId="28" fillId="0" borderId="0" xfId="0" applyNumberFormat="1" applyFont="1"/>
    <xf numFmtId="164" fontId="28" fillId="0" borderId="0" xfId="0" applyNumberFormat="1" applyFont="1" applyAlignment="1">
      <alignment horizontal="right"/>
    </xf>
    <xf numFmtId="0" fontId="0" fillId="18" borderId="0" xfId="0" applyFill="1"/>
    <xf numFmtId="164" fontId="28" fillId="18" borderId="0" xfId="0" applyNumberFormat="1" applyFont="1" applyFill="1" applyAlignment="1">
      <alignment horizontal="right"/>
    </xf>
    <xf numFmtId="2" fontId="28" fillId="18" borderId="0" xfId="0" applyNumberFormat="1" applyFont="1" applyFill="1"/>
    <xf numFmtId="2" fontId="24" fillId="11" borderId="9" xfId="0" applyNumberFormat="1" applyFont="1" applyFill="1" applyBorder="1" applyAlignment="1">
      <alignment horizontal="center" vertical="center" wrapText="1"/>
    </xf>
    <xf numFmtId="49" fontId="29" fillId="0" borderId="31" xfId="0" applyNumberFormat="1" applyFont="1" applyFill="1" applyBorder="1" applyAlignment="1">
      <alignment horizontal="center" vertical="center"/>
    </xf>
    <xf numFmtId="0" fontId="23" fillId="0" borderId="0" xfId="0" applyFont="1" applyFill="1" applyBorder="1" applyAlignment="1">
      <alignment horizontal="center" vertical="center" wrapText="1"/>
    </xf>
    <xf numFmtId="165" fontId="23" fillId="0" borderId="0" xfId="0" applyNumberFormat="1" applyFont="1" applyFill="1" applyBorder="1" applyAlignment="1">
      <alignment horizontal="center" vertical="center"/>
    </xf>
    <xf numFmtId="0" fontId="30" fillId="0" borderId="0" xfId="0" applyFont="1" applyFill="1" applyBorder="1" applyAlignment="1">
      <alignment horizontal="center" vertical="center" wrapText="1"/>
    </xf>
    <xf numFmtId="0" fontId="30" fillId="0" borderId="34" xfId="0" applyFont="1" applyFill="1" applyBorder="1" applyAlignment="1">
      <alignment horizontal="center" vertical="center" wrapText="1"/>
    </xf>
    <xf numFmtId="0" fontId="31" fillId="0" borderId="0" xfId="0" applyFont="1" applyFill="1"/>
    <xf numFmtId="2" fontId="30" fillId="0" borderId="0" xfId="0" applyNumberFormat="1" applyFont="1" applyFill="1" applyBorder="1" applyAlignment="1">
      <alignment horizontal="center" vertical="center" wrapText="1"/>
    </xf>
    <xf numFmtId="0" fontId="0" fillId="0" borderId="0" xfId="0" applyBorder="1"/>
    <xf numFmtId="0" fontId="0" fillId="18" borderId="0" xfId="0" applyFill="1" applyBorder="1"/>
    <xf numFmtId="164" fontId="28" fillId="18" borderId="0" xfId="0" applyNumberFormat="1" applyFont="1" applyFill="1" applyBorder="1" applyAlignment="1">
      <alignment horizontal="right"/>
    </xf>
    <xf numFmtId="2" fontId="28" fillId="18" borderId="0" xfId="0" applyNumberFormat="1" applyFont="1" applyFill="1" applyBorder="1"/>
    <xf numFmtId="2" fontId="28" fillId="18" borderId="34" xfId="0" applyNumberFormat="1" applyFont="1" applyFill="1" applyBorder="1"/>
    <xf numFmtId="164" fontId="28" fillId="0" borderId="0" xfId="0" applyNumberFormat="1" applyFont="1" applyBorder="1" applyAlignment="1">
      <alignment horizontal="right"/>
    </xf>
    <xf numFmtId="2" fontId="28" fillId="0" borderId="0" xfId="0" applyNumberFormat="1" applyFont="1" applyBorder="1"/>
    <xf numFmtId="2" fontId="30" fillId="0" borderId="34" xfId="0" applyNumberFormat="1" applyFont="1" applyFill="1" applyBorder="1" applyAlignment="1">
      <alignment horizontal="center" vertical="center" wrapText="1"/>
    </xf>
    <xf numFmtId="164" fontId="28" fillId="0" borderId="4" xfId="0" applyNumberFormat="1" applyFont="1" applyBorder="1" applyAlignment="1">
      <alignment horizontal="right"/>
    </xf>
    <xf numFmtId="165" fontId="23" fillId="0" borderId="4" xfId="0" applyNumberFormat="1" applyFont="1" applyFill="1" applyBorder="1" applyAlignment="1">
      <alignment horizontal="center" vertical="center"/>
    </xf>
    <xf numFmtId="2" fontId="30" fillId="0" borderId="4" xfId="0" applyNumberFormat="1" applyFont="1" applyFill="1" applyBorder="1" applyAlignment="1">
      <alignment horizontal="center" vertical="center" wrapText="1"/>
    </xf>
    <xf numFmtId="0" fontId="30" fillId="0" borderId="4" xfId="0" applyFont="1" applyFill="1" applyBorder="1" applyAlignment="1">
      <alignment horizontal="center" vertical="center" wrapText="1"/>
    </xf>
    <xf numFmtId="2" fontId="30" fillId="0" borderId="23" xfId="0" applyNumberFormat="1" applyFont="1" applyFill="1" applyBorder="1" applyAlignment="1">
      <alignment horizontal="center" vertical="center" wrapText="1"/>
    </xf>
    <xf numFmtId="49" fontId="10" fillId="11" borderId="0" xfId="0" applyNumberFormat="1" applyFont="1" applyFill="1" applyBorder="1" applyAlignment="1">
      <alignment horizontal="right" vertical="center"/>
    </xf>
    <xf numFmtId="49" fontId="10" fillId="11" borderId="31" xfId="0" applyNumberFormat="1" applyFont="1" applyFill="1" applyBorder="1" applyAlignment="1">
      <alignment horizontal="right" vertical="center"/>
    </xf>
    <xf numFmtId="49" fontId="10" fillId="11" borderId="39" xfId="0" applyNumberFormat="1" applyFont="1" applyFill="1" applyBorder="1" applyAlignment="1">
      <alignment horizontal="right" vertical="center"/>
    </xf>
    <xf numFmtId="49" fontId="10" fillId="11" borderId="4" xfId="0" applyNumberFormat="1" applyFont="1" applyFill="1" applyBorder="1" applyAlignment="1">
      <alignment horizontal="right" vertical="center"/>
    </xf>
    <xf numFmtId="49" fontId="7" fillId="10" borderId="0" xfId="0" applyNumberFormat="1" applyFont="1" applyFill="1" applyBorder="1" applyAlignment="1">
      <alignment horizontal="center" vertical="center"/>
    </xf>
    <xf numFmtId="49" fontId="8" fillId="10" borderId="0" xfId="0" applyNumberFormat="1" applyFont="1" applyFill="1" applyBorder="1" applyAlignment="1">
      <alignment horizontal="right" vertical="center"/>
    </xf>
    <xf numFmtId="2" fontId="10" fillId="0" borderId="0" xfId="0" applyNumberFormat="1" applyFont="1" applyFill="1" applyBorder="1" applyAlignment="1">
      <alignment horizontal="center" vertical="center" wrapText="1"/>
    </xf>
    <xf numFmtId="2" fontId="10" fillId="0" borderId="34" xfId="0" applyNumberFormat="1" applyFont="1" applyFill="1" applyBorder="1" applyAlignment="1">
      <alignment horizontal="center" vertical="center" wrapText="1"/>
    </xf>
    <xf numFmtId="2" fontId="28" fillId="17" borderId="0" xfId="0" applyNumberFormat="1" applyFont="1" applyFill="1" applyBorder="1"/>
    <xf numFmtId="164" fontId="28" fillId="0" borderId="51" xfId="0" applyNumberFormat="1" applyFont="1" applyBorder="1" applyAlignment="1">
      <alignment horizontal="right"/>
    </xf>
    <xf numFmtId="2" fontId="28" fillId="0" borderId="51" xfId="0" applyNumberFormat="1" applyFont="1" applyBorder="1"/>
    <xf numFmtId="2" fontId="28" fillId="0" borderId="50" xfId="0" applyNumberFormat="1" applyFont="1" applyBorder="1"/>
    <xf numFmtId="49" fontId="10" fillId="11" borderId="31" xfId="0" applyNumberFormat="1" applyFont="1" applyFill="1" applyBorder="1" applyAlignment="1">
      <alignment horizontal="left" vertical="center"/>
    </xf>
    <xf numFmtId="1" fontId="22" fillId="14" borderId="3" xfId="0" applyNumberFormat="1" applyFont="1" applyFill="1" applyBorder="1" applyAlignment="1">
      <alignment horizontal="center" vertical="center"/>
    </xf>
    <xf numFmtId="0" fontId="5" fillId="0" borderId="0" xfId="0" applyFont="1" applyAlignment="1">
      <alignment horizontal="right" vertical="center"/>
    </xf>
    <xf numFmtId="0" fontId="0" fillId="0" borderId="0" xfId="0" applyAlignment="1">
      <alignment vertical="center"/>
    </xf>
    <xf numFmtId="0" fontId="14" fillId="0" borderId="0" xfId="0" applyFont="1" applyAlignment="1">
      <alignment vertical="center"/>
    </xf>
    <xf numFmtId="0" fontId="14" fillId="0" borderId="0" xfId="0" applyFont="1" applyFill="1" applyAlignment="1">
      <alignment vertical="center"/>
    </xf>
    <xf numFmtId="0" fontId="31" fillId="0" borderId="0" xfId="0" applyFont="1" applyFill="1" applyAlignment="1">
      <alignment vertical="center"/>
    </xf>
    <xf numFmtId="0" fontId="0" fillId="0" borderId="0" xfId="0" applyFill="1" applyAlignment="1">
      <alignment vertical="center"/>
    </xf>
    <xf numFmtId="0" fontId="32" fillId="0" borderId="0" xfId="0" applyFont="1"/>
    <xf numFmtId="0" fontId="32" fillId="0" borderId="0" xfId="0" applyFont="1" applyAlignment="1">
      <alignment vertical="center"/>
    </xf>
    <xf numFmtId="0" fontId="33" fillId="0" borderId="0" xfId="0" applyFont="1" applyAlignment="1">
      <alignment vertical="center"/>
    </xf>
    <xf numFmtId="0" fontId="34" fillId="0" borderId="0" xfId="0" applyFont="1"/>
    <xf numFmtId="0" fontId="34" fillId="0" borderId="0" xfId="0" applyFont="1" applyAlignment="1">
      <alignment vertical="center"/>
    </xf>
    <xf numFmtId="0" fontId="34" fillId="0" borderId="0" xfId="0" applyFont="1" applyFill="1"/>
    <xf numFmtId="0" fontId="34" fillId="0" borderId="0" xfId="0" applyFont="1" applyFill="1" applyAlignment="1">
      <alignment vertical="center"/>
    </xf>
    <xf numFmtId="0" fontId="35" fillId="0" borderId="0" xfId="0" applyFont="1" applyFill="1"/>
    <xf numFmtId="0" fontId="34" fillId="18" borderId="0" xfId="0" applyFont="1" applyFill="1"/>
    <xf numFmtId="0" fontId="23" fillId="0" borderId="0" xfId="0" applyFont="1" applyFill="1"/>
    <xf numFmtId="0" fontId="23" fillId="0" borderId="0" xfId="0" applyFont="1" applyFill="1" applyAlignment="1">
      <alignment vertical="center"/>
    </xf>
    <xf numFmtId="0" fontId="32" fillId="0" borderId="0" xfId="0" applyFont="1" applyFill="1"/>
    <xf numFmtId="0" fontId="32" fillId="0" borderId="0" xfId="0" applyFont="1" applyFill="1" applyAlignment="1">
      <alignment vertical="center"/>
    </xf>
    <xf numFmtId="0" fontId="4" fillId="0" borderId="0" xfId="0" applyFont="1"/>
    <xf numFmtId="0" fontId="4" fillId="0" borderId="0" xfId="0" applyFont="1" applyAlignment="1">
      <alignment vertical="center"/>
    </xf>
    <xf numFmtId="1" fontId="22" fillId="14" borderId="3" xfId="0" applyNumberFormat="1" applyFont="1" applyFill="1" applyBorder="1" applyAlignment="1">
      <alignment horizontal="left" vertical="center"/>
    </xf>
    <xf numFmtId="1" fontId="33" fillId="0" borderId="20" xfId="0" applyNumberFormat="1" applyFont="1" applyBorder="1" applyAlignment="1">
      <alignment horizontal="center" vertical="center" wrapText="1"/>
    </xf>
    <xf numFmtId="1" fontId="33" fillId="0" borderId="22" xfId="0" applyNumberFormat="1" applyFont="1" applyBorder="1" applyAlignment="1">
      <alignment horizontal="center" vertical="center" wrapText="1"/>
    </xf>
    <xf numFmtId="0" fontId="34" fillId="0" borderId="0" xfId="0" applyFont="1" applyBorder="1" applyAlignment="1">
      <alignment vertical="center"/>
    </xf>
    <xf numFmtId="0" fontId="34" fillId="0" borderId="34" xfId="0" applyFont="1" applyBorder="1" applyAlignment="1">
      <alignment vertical="center"/>
    </xf>
    <xf numFmtId="0" fontId="34" fillId="0" borderId="4" xfId="0" applyFont="1" applyBorder="1" applyAlignment="1">
      <alignment vertical="center"/>
    </xf>
    <xf numFmtId="0" fontId="34" fillId="0" borderId="23" xfId="0" applyFont="1" applyBorder="1" applyAlignment="1">
      <alignment vertical="center"/>
    </xf>
    <xf numFmtId="0" fontId="14" fillId="0" borderId="0" xfId="0" applyFont="1" applyBorder="1" applyAlignment="1">
      <alignment vertical="center"/>
    </xf>
    <xf numFmtId="0" fontId="14" fillId="0" borderId="4" xfId="0" applyFont="1" applyBorder="1" applyAlignment="1">
      <alignment vertical="center"/>
    </xf>
    <xf numFmtId="0" fontId="26" fillId="8" borderId="48" xfId="0" applyFont="1" applyFill="1" applyBorder="1" applyAlignment="1">
      <alignment horizontal="center" vertical="center"/>
    </xf>
    <xf numFmtId="2" fontId="24" fillId="11" borderId="36" xfId="0" applyNumberFormat="1" applyFont="1" applyFill="1" applyBorder="1" applyAlignment="1">
      <alignment horizontal="center" vertical="center" wrapText="1"/>
    </xf>
    <xf numFmtId="4" fontId="23" fillId="10" borderId="33" xfId="0" applyNumberFormat="1" applyFont="1" applyFill="1" applyBorder="1" applyAlignment="1">
      <alignment horizontal="center" vertical="center"/>
    </xf>
    <xf numFmtId="165" fontId="39" fillId="20" borderId="6" xfId="0" applyNumberFormat="1" applyFont="1" applyFill="1" applyBorder="1" applyAlignment="1">
      <alignment horizontal="center" vertical="center"/>
    </xf>
    <xf numFmtId="3" fontId="22" fillId="20" borderId="6" xfId="0" applyNumberFormat="1" applyFont="1" applyFill="1" applyBorder="1" applyAlignment="1">
      <alignment horizontal="center" vertical="center"/>
    </xf>
    <xf numFmtId="0" fontId="37" fillId="20" borderId="6" xfId="0" applyFont="1" applyFill="1" applyBorder="1" applyAlignment="1">
      <alignment vertical="center" wrapText="1"/>
    </xf>
    <xf numFmtId="0" fontId="38" fillId="0" borderId="6" xfId="0" applyFont="1" applyBorder="1" applyAlignment="1">
      <alignment horizontal="center" vertical="center"/>
    </xf>
    <xf numFmtId="3" fontId="37" fillId="0" borderId="6" xfId="0" applyNumberFormat="1" applyFont="1" applyBorder="1" applyAlignment="1">
      <alignment horizontal="center" vertical="center"/>
    </xf>
    <xf numFmtId="0" fontId="5" fillId="5" borderId="12" xfId="0" applyFont="1" applyFill="1" applyBorder="1" applyAlignment="1">
      <alignment vertical="center"/>
    </xf>
    <xf numFmtId="165" fontId="39" fillId="20" borderId="12" xfId="0" applyNumberFormat="1" applyFont="1" applyFill="1" applyBorder="1" applyAlignment="1">
      <alignment horizontal="center" vertical="center"/>
    </xf>
    <xf numFmtId="3" fontId="22" fillId="20" borderId="12" xfId="0" applyNumberFormat="1" applyFont="1" applyFill="1" applyBorder="1" applyAlignment="1">
      <alignment horizontal="center" vertical="center"/>
    </xf>
    <xf numFmtId="0" fontId="37" fillId="20" borderId="9" xfId="0" applyFont="1" applyFill="1" applyBorder="1" applyAlignment="1">
      <alignment vertical="center" wrapText="1"/>
    </xf>
    <xf numFmtId="0" fontId="38" fillId="0" borderId="9" xfId="0" applyFont="1" applyBorder="1" applyAlignment="1">
      <alignment horizontal="center" vertical="center"/>
    </xf>
    <xf numFmtId="3" fontId="37" fillId="0" borderId="9" xfId="0" applyNumberFormat="1" applyFont="1" applyBorder="1" applyAlignment="1">
      <alignment horizontal="center" vertical="center"/>
    </xf>
    <xf numFmtId="3" fontId="22" fillId="20" borderId="6" xfId="0" applyNumberFormat="1" applyFont="1" applyFill="1" applyBorder="1" applyAlignment="1">
      <alignment horizontal="left" vertical="center"/>
    </xf>
    <xf numFmtId="3" fontId="22" fillId="20" borderId="12" xfId="0" applyNumberFormat="1" applyFont="1" applyFill="1" applyBorder="1" applyAlignment="1">
      <alignment horizontal="left" vertical="center"/>
    </xf>
    <xf numFmtId="165" fontId="23" fillId="10" borderId="18" xfId="0" applyNumberFormat="1" applyFont="1" applyFill="1" applyBorder="1" applyAlignment="1">
      <alignment horizontal="center" vertical="center"/>
    </xf>
    <xf numFmtId="49" fontId="7" fillId="10" borderId="32" xfId="0" applyNumberFormat="1" applyFont="1" applyFill="1" applyBorder="1" applyAlignment="1">
      <alignment horizontal="center" vertical="center"/>
    </xf>
    <xf numFmtId="165" fontId="6" fillId="0" borderId="32" xfId="0" applyNumberFormat="1" applyFont="1" applyFill="1" applyBorder="1" applyAlignment="1">
      <alignment horizontal="center" vertical="center"/>
    </xf>
    <xf numFmtId="0" fontId="6" fillId="0" borderId="32" xfId="0" applyFont="1" applyFill="1" applyBorder="1" applyAlignment="1">
      <alignment horizontal="center" vertical="center" wrapText="1"/>
    </xf>
    <xf numFmtId="2" fontId="7" fillId="0" borderId="32" xfId="0" applyNumberFormat="1" applyFont="1" applyFill="1" applyBorder="1" applyAlignment="1">
      <alignment horizontal="center" vertical="center" wrapText="1"/>
    </xf>
    <xf numFmtId="2" fontId="7" fillId="0" borderId="53" xfId="0" applyNumberFormat="1" applyFont="1" applyFill="1" applyBorder="1" applyAlignment="1">
      <alignment horizontal="center" vertical="center" wrapText="1"/>
    </xf>
    <xf numFmtId="0" fontId="40" fillId="0" borderId="0" xfId="0" applyFont="1" applyFill="1" applyAlignment="1">
      <alignment vertical="center"/>
    </xf>
    <xf numFmtId="4" fontId="23" fillId="10" borderId="18" xfId="0" applyNumberFormat="1" applyFont="1" applyFill="1" applyBorder="1" applyAlignment="1">
      <alignment horizontal="center" vertical="center"/>
    </xf>
    <xf numFmtId="49" fontId="7" fillId="10" borderId="30" xfId="0" applyNumberFormat="1" applyFont="1" applyFill="1" applyBorder="1" applyAlignment="1">
      <alignment horizontal="center" vertical="center"/>
    </xf>
    <xf numFmtId="49" fontId="7" fillId="10" borderId="31" xfId="0" applyNumberFormat="1" applyFont="1" applyFill="1" applyBorder="1" applyAlignment="1">
      <alignment horizontal="center" vertical="center"/>
    </xf>
    <xf numFmtId="3" fontId="37" fillId="0" borderId="9" xfId="0" applyNumberFormat="1" applyFont="1" applyFill="1" applyBorder="1" applyAlignment="1">
      <alignment horizontal="center" vertical="center"/>
    </xf>
    <xf numFmtId="3" fontId="37" fillId="0" borderId="36" xfId="0" applyNumberFormat="1" applyFont="1" applyBorder="1" applyAlignment="1">
      <alignment horizontal="center" vertical="center"/>
    </xf>
    <xf numFmtId="3" fontId="22" fillId="0" borderId="6" xfId="0" applyNumberFormat="1" applyFont="1" applyFill="1" applyBorder="1" applyAlignment="1">
      <alignment horizontal="center" vertical="center"/>
    </xf>
    <xf numFmtId="3" fontId="22" fillId="20" borderId="8" xfId="0" applyNumberFormat="1" applyFont="1" applyFill="1" applyBorder="1" applyAlignment="1">
      <alignment horizontal="center" vertical="center"/>
    </xf>
    <xf numFmtId="3" fontId="37" fillId="0" borderId="6" xfId="0" applyNumberFormat="1" applyFont="1" applyFill="1" applyBorder="1" applyAlignment="1">
      <alignment horizontal="center" vertical="center"/>
    </xf>
    <xf numFmtId="3" fontId="37" fillId="0" borderId="8" xfId="0" applyNumberFormat="1" applyFont="1" applyBorder="1" applyAlignment="1">
      <alignment horizontal="center" vertical="center"/>
    </xf>
    <xf numFmtId="3" fontId="22" fillId="0" borderId="12" xfId="0" applyNumberFormat="1" applyFont="1" applyFill="1" applyBorder="1" applyAlignment="1">
      <alignment horizontal="center" vertical="center"/>
    </xf>
    <xf numFmtId="3" fontId="22" fillId="20" borderId="38" xfId="0" applyNumberFormat="1" applyFont="1" applyFill="1" applyBorder="1" applyAlignment="1">
      <alignment horizontal="center" vertical="center"/>
    </xf>
    <xf numFmtId="14" fontId="37" fillId="0" borderId="9" xfId="0" applyNumberFormat="1" applyFont="1" applyFill="1" applyBorder="1" applyAlignment="1">
      <alignment horizontal="center" vertical="center"/>
    </xf>
    <xf numFmtId="14" fontId="22" fillId="20" borderId="6" xfId="0" applyNumberFormat="1" applyFont="1" applyFill="1" applyBorder="1" applyAlignment="1">
      <alignment horizontal="center" vertical="center"/>
    </xf>
    <xf numFmtId="14" fontId="37" fillId="0" borderId="6" xfId="0" applyNumberFormat="1" applyFont="1" applyFill="1" applyBorder="1" applyAlignment="1">
      <alignment horizontal="center" vertical="center"/>
    </xf>
    <xf numFmtId="14" fontId="22" fillId="20" borderId="12" xfId="0" applyNumberFormat="1" applyFont="1" applyFill="1" applyBorder="1" applyAlignment="1">
      <alignment horizontal="center" vertical="center"/>
    </xf>
    <xf numFmtId="1" fontId="33" fillId="15" borderId="20"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xf>
    <xf numFmtId="4" fontId="3" fillId="2" borderId="6"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xf>
    <xf numFmtId="4" fontId="10" fillId="0" borderId="7" xfId="0" applyNumberFormat="1" applyFont="1" applyBorder="1" applyAlignment="1">
      <alignment horizontal="center" vertical="center"/>
    </xf>
    <xf numFmtId="4" fontId="10" fillId="0" borderId="28" xfId="0" applyNumberFormat="1" applyFont="1" applyBorder="1" applyAlignment="1">
      <alignment horizontal="center" vertical="center"/>
    </xf>
    <xf numFmtId="4" fontId="3" fillId="2" borderId="8" xfId="0" applyNumberFormat="1" applyFont="1" applyFill="1" applyBorder="1" applyAlignment="1">
      <alignment horizontal="center" vertical="center" wrapText="1"/>
    </xf>
    <xf numFmtId="4" fontId="22" fillId="8" borderId="6" xfId="0" applyNumberFormat="1" applyFont="1" applyFill="1" applyBorder="1" applyAlignment="1">
      <alignment horizontal="center" vertical="center"/>
    </xf>
    <xf numFmtId="4" fontId="22" fillId="8" borderId="8" xfId="0" applyNumberFormat="1" applyFont="1" applyFill="1" applyBorder="1" applyAlignment="1">
      <alignment horizontal="center" vertical="center"/>
    </xf>
    <xf numFmtId="4" fontId="21" fillId="8" borderId="6" xfId="0" applyNumberFormat="1" applyFont="1" applyFill="1" applyBorder="1" applyAlignment="1">
      <alignment horizontal="center" vertical="center"/>
    </xf>
    <xf numFmtId="4" fontId="3" fillId="9" borderId="6" xfId="0" applyNumberFormat="1" applyFont="1" applyFill="1" applyBorder="1" applyAlignment="1">
      <alignment horizontal="center" vertical="center" wrapText="1"/>
    </xf>
    <xf numFmtId="4" fontId="2" fillId="8" borderId="12" xfId="0" applyNumberFormat="1" applyFont="1" applyFill="1" applyBorder="1" applyAlignment="1">
      <alignment horizontal="center" vertical="center"/>
    </xf>
    <xf numFmtId="4" fontId="7" fillId="9" borderId="12" xfId="0" applyNumberFormat="1" applyFont="1" applyFill="1" applyBorder="1" applyAlignment="1">
      <alignment horizontal="center" vertical="center" wrapText="1"/>
    </xf>
    <xf numFmtId="49" fontId="7" fillId="0" borderId="39" xfId="0" applyNumberFormat="1" applyFont="1" applyFill="1" applyBorder="1" applyAlignment="1">
      <alignment horizontal="center" vertical="center"/>
    </xf>
    <xf numFmtId="0" fontId="17" fillId="0" borderId="4" xfId="0" applyFont="1" applyFill="1" applyBorder="1" applyAlignment="1">
      <alignment horizontal="center" vertical="center" wrapText="1"/>
    </xf>
    <xf numFmtId="165" fontId="6" fillId="0" borderId="4" xfId="0" applyNumberFormat="1" applyFont="1" applyFill="1" applyBorder="1" applyAlignment="1">
      <alignment horizontal="center" vertical="center"/>
    </xf>
    <xf numFmtId="0" fontId="6" fillId="0" borderId="4" xfId="0" applyFont="1" applyFill="1" applyBorder="1" applyAlignment="1">
      <alignment horizontal="center" vertical="center" wrapText="1"/>
    </xf>
    <xf numFmtId="2" fontId="7" fillId="0" borderId="4" xfId="0" applyNumberFormat="1" applyFont="1" applyFill="1" applyBorder="1" applyAlignment="1">
      <alignment horizontal="center" vertical="center" wrapText="1"/>
    </xf>
    <xf numFmtId="2" fontId="7" fillId="0" borderId="23" xfId="0" applyNumberFormat="1" applyFont="1" applyFill="1" applyBorder="1" applyAlignment="1">
      <alignment horizontal="center" vertical="center" wrapText="1"/>
    </xf>
    <xf numFmtId="0" fontId="35" fillId="0" borderId="0" xfId="0" applyFont="1"/>
    <xf numFmtId="0" fontId="41" fillId="0" borderId="0" xfId="0" applyFont="1"/>
    <xf numFmtId="0" fontId="41" fillId="0" borderId="0" xfId="0" applyFont="1" applyFill="1"/>
    <xf numFmtId="2" fontId="42" fillId="0" borderId="0" xfId="0" applyNumberFormat="1" applyFont="1"/>
    <xf numFmtId="2" fontId="42" fillId="18" borderId="0" xfId="0" applyNumberFormat="1" applyFont="1" applyFill="1"/>
    <xf numFmtId="0" fontId="43" fillId="0" borderId="0" xfId="0" applyFont="1" applyFill="1"/>
    <xf numFmtId="164" fontId="28" fillId="18" borderId="0" xfId="0" applyNumberFormat="1" applyFont="1" applyFill="1" applyBorder="1" applyAlignment="1">
      <alignment horizontal="center" vertical="center" wrapText="1"/>
    </xf>
    <xf numFmtId="4" fontId="24" fillId="0" borderId="8" xfId="0" applyNumberFormat="1" applyFont="1" applyFill="1" applyBorder="1" applyAlignment="1">
      <alignment horizontal="center" vertical="center" wrapText="1"/>
    </xf>
    <xf numFmtId="0" fontId="32" fillId="15" borderId="0" xfId="0" applyFont="1" applyFill="1" applyAlignment="1">
      <alignment vertical="center"/>
    </xf>
    <xf numFmtId="0" fontId="0" fillId="15" borderId="0" xfId="0" applyFill="1" applyAlignment="1">
      <alignment vertical="center"/>
    </xf>
    <xf numFmtId="0" fontId="44" fillId="15" borderId="0" xfId="0" applyFont="1" applyFill="1" applyAlignment="1">
      <alignment vertical="center"/>
    </xf>
    <xf numFmtId="2" fontId="28" fillId="18" borderId="0" xfId="0" applyNumberFormat="1" applyFont="1" applyFill="1" applyAlignment="1">
      <alignment horizontal="right"/>
    </xf>
    <xf numFmtId="2" fontId="28" fillId="0" borderId="0" xfId="0" applyNumberFormat="1" applyFont="1" applyAlignment="1">
      <alignment horizontal="right"/>
    </xf>
    <xf numFmtId="0" fontId="23" fillId="19" borderId="0" xfId="0" applyFont="1" applyFill="1" applyAlignment="1">
      <alignment horizontal="right" vertical="center"/>
    </xf>
    <xf numFmtId="14" fontId="2" fillId="18" borderId="6" xfId="0" applyNumberFormat="1" applyFont="1" applyFill="1" applyBorder="1" applyAlignment="1">
      <alignment horizontal="center" vertical="center"/>
    </xf>
    <xf numFmtId="165" fontId="7" fillId="0" borderId="16" xfId="0" applyNumberFormat="1" applyFont="1" applyBorder="1" applyAlignment="1">
      <alignment horizontal="center" vertical="center"/>
    </xf>
    <xf numFmtId="0" fontId="3"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5" borderId="6" xfId="0" applyFont="1" applyFill="1" applyBorder="1" applyAlignment="1">
      <alignment horizontal="center" vertical="center" wrapText="1"/>
    </xf>
    <xf numFmtId="0" fontId="8" fillId="26"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49" fontId="7" fillId="6" borderId="13" xfId="0" applyNumberFormat="1" applyFont="1" applyFill="1" applyBorder="1" applyAlignment="1">
      <alignment horizontal="center" vertical="center"/>
    </xf>
    <xf numFmtId="0" fontId="12" fillId="0" borderId="6" xfId="0" applyFont="1" applyBorder="1" applyAlignment="1">
      <alignment horizontal="center" vertical="center"/>
    </xf>
    <xf numFmtId="14" fontId="12" fillId="0" borderId="6" xfId="0" applyNumberFormat="1" applyFont="1" applyBorder="1" applyAlignment="1">
      <alignment horizontal="center" vertical="center"/>
    </xf>
    <xf numFmtId="0" fontId="21" fillId="0" borderId="6" xfId="0" applyFont="1" applyBorder="1"/>
    <xf numFmtId="2" fontId="7" fillId="24" borderId="6" xfId="0" applyNumberFormat="1" applyFont="1" applyFill="1" applyBorder="1" applyAlignment="1">
      <alignment horizontal="center" vertical="center" wrapText="1"/>
    </xf>
    <xf numFmtId="2" fontId="3" fillId="24" borderId="6" xfId="0" applyNumberFormat="1" applyFont="1" applyFill="1" applyBorder="1" applyAlignment="1">
      <alignment horizontal="center" vertical="center" wrapText="1"/>
    </xf>
    <xf numFmtId="0" fontId="2" fillId="5" borderId="6" xfId="0" applyFont="1" applyFill="1" applyBorder="1" applyAlignment="1">
      <alignment vertical="center"/>
    </xf>
    <xf numFmtId="0" fontId="2" fillId="5" borderId="1" xfId="0" applyFont="1" applyFill="1" applyBorder="1" applyAlignment="1">
      <alignment vertical="center"/>
    </xf>
    <xf numFmtId="2" fontId="3" fillId="0" borderId="6" xfId="0" applyNumberFormat="1" applyFont="1" applyFill="1" applyBorder="1" applyAlignment="1">
      <alignment horizontal="center" vertical="center" wrapText="1"/>
    </xf>
    <xf numFmtId="2" fontId="7" fillId="0" borderId="6" xfId="0" applyNumberFormat="1" applyFont="1" applyFill="1" applyBorder="1" applyAlignment="1">
      <alignment horizontal="center" vertical="center" wrapText="1"/>
    </xf>
    <xf numFmtId="2" fontId="22" fillId="0" borderId="6" xfId="0" applyNumberFormat="1" applyFont="1" applyFill="1" applyBorder="1" applyAlignment="1">
      <alignment horizontal="center" vertical="center" wrapText="1"/>
    </xf>
    <xf numFmtId="2" fontId="7" fillId="24" borderId="1" xfId="0" applyNumberFormat="1" applyFont="1" applyFill="1" applyBorder="1" applyAlignment="1">
      <alignment horizontal="center" vertical="center" wrapText="1"/>
    </xf>
    <xf numFmtId="4" fontId="26" fillId="10" borderId="33" xfId="0" applyNumberFormat="1" applyFont="1" applyFill="1" applyBorder="1" applyAlignment="1">
      <alignment horizontal="center" vertical="center"/>
    </xf>
    <xf numFmtId="2" fontId="26" fillId="8" borderId="52" xfId="0" applyNumberFormat="1" applyFont="1" applyFill="1" applyBorder="1" applyAlignment="1">
      <alignment horizontal="center" vertical="center"/>
    </xf>
    <xf numFmtId="2" fontId="34" fillId="0" borderId="34" xfId="0" applyNumberFormat="1" applyFont="1" applyBorder="1" applyAlignment="1">
      <alignment vertical="center"/>
    </xf>
    <xf numFmtId="2" fontId="34" fillId="0" borderId="23" xfId="0" applyNumberFormat="1" applyFont="1" applyBorder="1" applyAlignment="1">
      <alignment vertical="center"/>
    </xf>
    <xf numFmtId="2" fontId="34" fillId="0" borderId="0" xfId="0" applyNumberFormat="1" applyFont="1" applyAlignment="1">
      <alignment vertical="center"/>
    </xf>
    <xf numFmtId="2" fontId="26" fillId="8" borderId="48" xfId="0" applyNumberFormat="1" applyFont="1" applyFill="1" applyBorder="1" applyAlignment="1">
      <alignment horizontal="center" vertical="center"/>
    </xf>
    <xf numFmtId="2" fontId="34" fillId="0" borderId="0" xfId="0" applyNumberFormat="1" applyFont="1" applyBorder="1" applyAlignment="1">
      <alignment vertical="center"/>
    </xf>
    <xf numFmtId="2" fontId="34" fillId="0" borderId="4" xfId="0" applyNumberFormat="1" applyFont="1" applyBorder="1" applyAlignment="1">
      <alignment vertical="center"/>
    </xf>
    <xf numFmtId="166" fontId="26" fillId="8" borderId="48" xfId="0" applyNumberFormat="1" applyFont="1" applyFill="1" applyBorder="1" applyAlignment="1">
      <alignment horizontal="center" vertical="center"/>
    </xf>
    <xf numFmtId="2" fontId="14" fillId="0" borderId="0" xfId="0" applyNumberFormat="1" applyFont="1" applyBorder="1" applyAlignment="1">
      <alignment vertical="center"/>
    </xf>
    <xf numFmtId="2" fontId="14" fillId="0" borderId="4" xfId="0" applyNumberFormat="1" applyFont="1" applyBorder="1" applyAlignment="1">
      <alignment vertical="center"/>
    </xf>
    <xf numFmtId="2" fontId="14" fillId="0" borderId="0" xfId="0" applyNumberFormat="1" applyFont="1" applyAlignment="1">
      <alignment vertical="center"/>
    </xf>
    <xf numFmtId="2" fontId="0" fillId="0" borderId="0" xfId="0" applyNumberFormat="1" applyAlignment="1">
      <alignment vertical="center"/>
    </xf>
    <xf numFmtId="2" fontId="32" fillId="0" borderId="0" xfId="0" applyNumberFormat="1" applyFont="1" applyAlignment="1">
      <alignment vertical="center"/>
    </xf>
    <xf numFmtId="2" fontId="0" fillId="0" borderId="0" xfId="0" applyNumberFormat="1" applyFill="1" applyAlignment="1">
      <alignment vertical="center"/>
    </xf>
    <xf numFmtId="2" fontId="32" fillId="0" borderId="0" xfId="0" applyNumberFormat="1" applyFont="1" applyFill="1" applyAlignment="1">
      <alignment vertical="center"/>
    </xf>
    <xf numFmtId="0" fontId="21" fillId="0" borderId="0" xfId="0" applyFont="1" applyAlignment="1">
      <alignment horizontal="center" vertical="center"/>
    </xf>
    <xf numFmtId="0" fontId="26" fillId="19" borderId="0" xfId="0" applyFont="1" applyFill="1" applyAlignment="1">
      <alignment horizontal="right" vertical="center"/>
    </xf>
    <xf numFmtId="0" fontId="21" fillId="0" borderId="0" xfId="0" applyFont="1"/>
    <xf numFmtId="164" fontId="21" fillId="0" borderId="0" xfId="0" applyNumberFormat="1" applyFont="1"/>
    <xf numFmtId="0" fontId="2" fillId="0" borderId="0" xfId="0" applyFont="1" applyAlignment="1">
      <alignment horizontal="right"/>
    </xf>
    <xf numFmtId="0" fontId="46" fillId="0" borderId="0" xfId="0" applyFont="1"/>
    <xf numFmtId="165" fontId="26" fillId="10" borderId="33" xfId="0" applyNumberFormat="1" applyFont="1" applyFill="1" applyBorder="1" applyAlignment="1">
      <alignment horizontal="center" vertical="center"/>
    </xf>
    <xf numFmtId="0" fontId="48" fillId="0" borderId="0" xfId="0" applyFont="1"/>
    <xf numFmtId="0" fontId="22" fillId="0" borderId="0" xfId="0" applyFont="1" applyFill="1" applyBorder="1" applyAlignment="1">
      <alignment horizontal="center" vertical="center" wrapText="1"/>
    </xf>
    <xf numFmtId="165"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48" fillId="0" borderId="0" xfId="0" applyFont="1" applyFill="1"/>
    <xf numFmtId="165" fontId="7" fillId="11" borderId="27" xfId="0" applyNumberFormat="1" applyFont="1" applyFill="1" applyBorder="1" applyAlignment="1">
      <alignment horizontal="center" vertical="center"/>
    </xf>
    <xf numFmtId="0" fontId="3" fillId="3" borderId="6"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46" fillId="0" borderId="0" xfId="0" applyFont="1" applyFill="1"/>
    <xf numFmtId="4" fontId="7" fillId="2" borderId="6"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47" fillId="0" borderId="0" xfId="0" applyFont="1"/>
    <xf numFmtId="0" fontId="7" fillId="3" borderId="6" xfId="0" applyFont="1" applyFill="1" applyBorder="1" applyAlignment="1">
      <alignment horizontal="center" vertical="center" wrapText="1"/>
    </xf>
    <xf numFmtId="0" fontId="2" fillId="12" borderId="46" xfId="0" applyFont="1" applyFill="1" applyBorder="1" applyAlignment="1">
      <alignment horizontal="center" vertical="center"/>
    </xf>
    <xf numFmtId="0" fontId="49" fillId="0" borderId="0" xfId="0" applyFont="1"/>
    <xf numFmtId="4" fontId="21" fillId="0" borderId="6" xfId="0" applyNumberFormat="1" applyFont="1" applyBorder="1"/>
    <xf numFmtId="0" fontId="2" fillId="12" borderId="6" xfId="0" applyFont="1" applyFill="1" applyBorder="1" applyAlignment="1">
      <alignment horizontal="center" vertical="center"/>
    </xf>
    <xf numFmtId="0" fontId="2" fillId="18" borderId="6" xfId="0" applyFont="1" applyFill="1" applyBorder="1" applyAlignment="1">
      <alignment horizontal="center" vertical="center"/>
    </xf>
    <xf numFmtId="2" fontId="3" fillId="0" borderId="6" xfId="0" applyNumberFormat="1" applyFont="1" applyFill="1" applyBorder="1" applyAlignment="1">
      <alignment horizontal="center" vertical="center"/>
    </xf>
    <xf numFmtId="2" fontId="7" fillId="0" borderId="1" xfId="0" applyNumberFormat="1" applyFont="1" applyFill="1" applyBorder="1" applyAlignment="1">
      <alignment horizontal="center" vertical="center"/>
    </xf>
    <xf numFmtId="49" fontId="9" fillId="0" borderId="37" xfId="0" applyNumberFormat="1" applyFont="1" applyFill="1" applyBorder="1" applyAlignment="1">
      <alignment horizontal="center" vertical="center"/>
    </xf>
    <xf numFmtId="0" fontId="10" fillId="0" borderId="12" xfId="0" applyFont="1" applyFill="1" applyBorder="1" applyAlignment="1">
      <alignment vertical="center" wrapText="1"/>
    </xf>
    <xf numFmtId="3" fontId="10" fillId="0" borderId="12" xfId="0" applyNumberFormat="1" applyFont="1" applyFill="1" applyBorder="1" applyAlignment="1">
      <alignment horizontal="center" vertical="center"/>
    </xf>
    <xf numFmtId="14" fontId="10" fillId="0" borderId="12" xfId="0" applyNumberFormat="1" applyFont="1" applyFill="1" applyBorder="1" applyAlignment="1">
      <alignment horizontal="center" vertical="center"/>
    </xf>
    <xf numFmtId="4" fontId="10" fillId="0" borderId="40" xfId="0" applyNumberFormat="1" applyFont="1" applyFill="1" applyBorder="1" applyAlignment="1">
      <alignment horizontal="center" vertical="center"/>
    </xf>
    <xf numFmtId="4" fontId="3" fillId="2" borderId="12" xfId="0" applyNumberFormat="1" applyFont="1" applyFill="1" applyBorder="1" applyAlignment="1">
      <alignment horizontal="center" vertical="center" wrapText="1"/>
    </xf>
    <xf numFmtId="4" fontId="3" fillId="2" borderId="38" xfId="0" applyNumberFormat="1" applyFont="1" applyFill="1" applyBorder="1" applyAlignment="1">
      <alignment horizontal="center" vertical="center" wrapText="1"/>
    </xf>
    <xf numFmtId="0" fontId="2" fillId="18" borderId="6" xfId="0" applyFont="1" applyFill="1" applyBorder="1"/>
    <xf numFmtId="2" fontId="2" fillId="23" borderId="36" xfId="0" applyNumberFormat="1" applyFont="1" applyFill="1" applyBorder="1" applyAlignment="1">
      <alignment horizontal="center" vertical="center" wrapText="1"/>
    </xf>
    <xf numFmtId="2" fontId="3" fillId="0" borderId="6" xfId="0" applyNumberFormat="1" applyFont="1" applyBorder="1" applyAlignment="1">
      <alignment horizontal="center"/>
    </xf>
    <xf numFmtId="4" fontId="10" fillId="0" borderId="12" xfId="0" applyNumberFormat="1" applyFont="1" applyFill="1" applyBorder="1" applyAlignment="1">
      <alignment horizontal="center" vertical="center"/>
    </xf>
    <xf numFmtId="4" fontId="3" fillId="0" borderId="6" xfId="0" applyNumberFormat="1" applyFont="1" applyBorder="1"/>
    <xf numFmtId="4" fontId="3" fillId="0" borderId="6" xfId="0" applyNumberFormat="1" applyFont="1" applyBorder="1" applyAlignment="1">
      <alignment horizontal="center" vertical="center"/>
    </xf>
    <xf numFmtId="4" fontId="21" fillId="0" borderId="6" xfId="0" applyNumberFormat="1" applyFont="1" applyBorder="1" applyAlignment="1">
      <alignment horizontal="center" vertical="center"/>
    </xf>
    <xf numFmtId="0" fontId="50" fillId="0" borderId="0" xfId="0" applyFont="1"/>
    <xf numFmtId="2" fontId="3" fillId="0" borderId="1" xfId="0" applyNumberFormat="1" applyFont="1" applyFill="1" applyBorder="1" applyAlignment="1">
      <alignment horizontal="center" vertical="center"/>
    </xf>
    <xf numFmtId="4" fontId="22" fillId="0" borderId="10" xfId="0" applyNumberFormat="1" applyFont="1" applyFill="1" applyBorder="1" applyAlignment="1">
      <alignment horizontal="center" vertical="center" wrapText="1"/>
    </xf>
    <xf numFmtId="2" fontId="7" fillId="0" borderId="12" xfId="0" applyNumberFormat="1" applyFont="1" applyFill="1" applyBorder="1" applyAlignment="1">
      <alignment horizontal="center" vertical="center"/>
    </xf>
    <xf numFmtId="4" fontId="2" fillId="5" borderId="6" xfId="0" applyNumberFormat="1" applyFont="1" applyFill="1" applyBorder="1" applyAlignment="1">
      <alignment horizontal="center" vertical="center"/>
    </xf>
    <xf numFmtId="0" fontId="12" fillId="0" borderId="6" xfId="0" applyFont="1" applyBorder="1" applyAlignment="1">
      <alignment horizontal="left" vertical="center" wrapText="1"/>
    </xf>
    <xf numFmtId="2" fontId="3" fillId="24" borderId="7" xfId="0" applyNumberFormat="1" applyFont="1" applyFill="1" applyBorder="1" applyAlignment="1">
      <alignment horizontal="center" vertical="center" wrapText="1"/>
    </xf>
    <xf numFmtId="2" fontId="7" fillId="24"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165" fontId="6" fillId="11" borderId="9" xfId="0" applyNumberFormat="1" applyFont="1" applyFill="1" applyBorder="1" applyAlignment="1">
      <alignment horizontal="center" vertical="center"/>
    </xf>
    <xf numFmtId="0" fontId="5" fillId="19" borderId="0" xfId="0" applyFont="1" applyFill="1" applyAlignment="1">
      <alignment horizontal="right" vertical="center"/>
    </xf>
    <xf numFmtId="0" fontId="1" fillId="0" borderId="0" xfId="0" applyFont="1" applyAlignment="1">
      <alignment vertical="center"/>
    </xf>
    <xf numFmtId="164" fontId="1" fillId="0" borderId="0" xfId="0" applyNumberFormat="1" applyFont="1" applyAlignment="1">
      <alignment vertical="center"/>
    </xf>
    <xf numFmtId="0" fontId="1" fillId="0" borderId="0" xfId="0" applyFont="1" applyAlignment="1">
      <alignment horizontal="right" vertical="center"/>
    </xf>
    <xf numFmtId="0" fontId="53" fillId="0" borderId="0" xfId="0" applyFont="1"/>
    <xf numFmtId="0" fontId="56" fillId="32" borderId="20" xfId="0" applyFont="1" applyFill="1" applyBorder="1" applyAlignment="1">
      <alignment horizontal="center" vertical="center" wrapText="1"/>
    </xf>
    <xf numFmtId="1" fontId="3" fillId="31" borderId="4" xfId="0" applyNumberFormat="1" applyFont="1" applyFill="1" applyBorder="1" applyAlignment="1">
      <alignment horizontal="center" vertical="center" wrapText="1"/>
    </xf>
    <xf numFmtId="1" fontId="3" fillId="0" borderId="18" xfId="0" applyNumberFormat="1" applyFont="1" applyFill="1" applyBorder="1" applyAlignment="1">
      <alignment horizontal="center" vertical="center" wrapText="1"/>
    </xf>
    <xf numFmtId="1" fontId="3" fillId="15" borderId="32" xfId="0" applyNumberFormat="1" applyFont="1" applyFill="1" applyBorder="1" applyAlignment="1">
      <alignment horizontal="center" vertical="center" wrapText="1"/>
    </xf>
    <xf numFmtId="1" fontId="7" fillId="15" borderId="32" xfId="0" applyNumberFormat="1" applyFont="1" applyFill="1" applyBorder="1" applyAlignment="1">
      <alignment horizontal="center" vertical="center" wrapText="1"/>
    </xf>
    <xf numFmtId="1" fontId="3" fillId="0" borderId="18" xfId="0" applyNumberFormat="1" applyFont="1" applyBorder="1" applyAlignment="1">
      <alignment horizontal="center" vertical="center" wrapText="1"/>
    </xf>
    <xf numFmtId="1" fontId="3" fillId="0" borderId="32" xfId="0" applyNumberFormat="1" applyFont="1" applyBorder="1" applyAlignment="1">
      <alignment horizontal="center" vertical="center" wrapText="1"/>
    </xf>
    <xf numFmtId="1" fontId="57" fillId="32" borderId="4" xfId="0" applyNumberFormat="1" applyFont="1" applyFill="1" applyBorder="1" applyAlignment="1">
      <alignment horizontal="center" vertical="top"/>
    </xf>
    <xf numFmtId="165" fontId="23" fillId="10" borderId="35" xfId="0" applyNumberFormat="1" applyFont="1" applyFill="1" applyBorder="1" applyAlignment="1">
      <alignment horizontal="center" vertical="center"/>
    </xf>
    <xf numFmtId="4" fontId="23" fillId="10" borderId="9" xfId="0" applyNumberFormat="1" applyFont="1" applyFill="1" applyBorder="1" applyAlignment="1">
      <alignment horizontal="center" vertical="center"/>
    </xf>
    <xf numFmtId="4" fontId="56" fillId="32" borderId="52" xfId="0" applyNumberFormat="1" applyFont="1" applyFill="1" applyBorder="1" applyAlignment="1">
      <alignment horizontal="center" vertical="center"/>
    </xf>
    <xf numFmtId="165" fontId="33" fillId="10" borderId="5" xfId="0" applyNumberFormat="1" applyFont="1" applyFill="1" applyBorder="1" applyAlignment="1">
      <alignment horizontal="center" vertical="center"/>
    </xf>
    <xf numFmtId="4" fontId="33" fillId="10" borderId="6" xfId="0" applyNumberFormat="1" applyFont="1" applyFill="1" applyBorder="1" applyAlignment="1">
      <alignment horizontal="center" vertical="center"/>
    </xf>
    <xf numFmtId="165" fontId="33" fillId="10" borderId="37" xfId="0" applyNumberFormat="1" applyFont="1" applyFill="1" applyBorder="1" applyAlignment="1">
      <alignment horizontal="center" vertical="center"/>
    </xf>
    <xf numFmtId="4" fontId="33" fillId="10" borderId="12" xfId="0" applyNumberFormat="1" applyFont="1" applyFill="1" applyBorder="1" applyAlignment="1">
      <alignment horizontal="center" vertical="center"/>
    </xf>
    <xf numFmtId="2" fontId="58" fillId="32" borderId="0" xfId="0" applyNumberFormat="1" applyFont="1" applyFill="1" applyBorder="1" applyAlignment="1">
      <alignment horizontal="center" vertical="center" wrapText="1"/>
    </xf>
    <xf numFmtId="2" fontId="59" fillId="32" borderId="9" xfId="0" applyNumberFormat="1" applyFont="1" applyFill="1" applyBorder="1" applyAlignment="1">
      <alignment horizontal="center" vertical="center" wrapText="1"/>
    </xf>
    <xf numFmtId="2" fontId="60" fillId="32" borderId="6"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2" fontId="24" fillId="11" borderId="12" xfId="0" applyNumberFormat="1" applyFont="1" applyFill="1" applyBorder="1" applyAlignment="1">
      <alignment horizontal="center" vertical="center" wrapText="1"/>
    </xf>
    <xf numFmtId="2" fontId="59" fillId="32" borderId="12" xfId="0" applyNumberFormat="1" applyFont="1" applyFill="1" applyBorder="1" applyAlignment="1">
      <alignment horizontal="center" vertical="center" wrapText="1"/>
    </xf>
    <xf numFmtId="0" fontId="61" fillId="0" borderId="0" xfId="0" applyFont="1" applyFill="1" applyBorder="1" applyAlignment="1">
      <alignment horizontal="center" vertical="center" wrapText="1"/>
    </xf>
    <xf numFmtId="0" fontId="57" fillId="13" borderId="20" xfId="0" applyFont="1" applyFill="1" applyBorder="1" applyAlignment="1">
      <alignment horizontal="center" vertical="center"/>
    </xf>
    <xf numFmtId="2" fontId="62" fillId="2" borderId="9" xfId="0" applyNumberFormat="1" applyFont="1" applyFill="1" applyBorder="1" applyAlignment="1">
      <alignment horizontal="center" vertical="center" wrapText="1"/>
    </xf>
    <xf numFmtId="0" fontId="5" fillId="5" borderId="6" xfId="0" applyFont="1" applyFill="1" applyBorder="1" applyAlignment="1">
      <alignment vertical="center"/>
    </xf>
    <xf numFmtId="164" fontId="63" fillId="5" borderId="6" xfId="0" applyNumberFormat="1" applyFont="1" applyFill="1" applyBorder="1" applyAlignment="1">
      <alignment horizontal="center" vertical="center"/>
    </xf>
    <xf numFmtId="3" fontId="57" fillId="5" borderId="6" xfId="0" applyNumberFormat="1" applyFont="1" applyFill="1" applyBorder="1" applyAlignment="1">
      <alignment horizontal="center" vertical="center"/>
    </xf>
    <xf numFmtId="0" fontId="0" fillId="0" borderId="0" xfId="0" applyFill="1" applyAlignment="1">
      <alignment horizontal="left"/>
    </xf>
    <xf numFmtId="4" fontId="4" fillId="31" borderId="1" xfId="0" applyNumberFormat="1" applyFont="1" applyFill="1" applyBorder="1" applyAlignment="1">
      <alignment horizontal="center" vertical="center"/>
    </xf>
    <xf numFmtId="4" fontId="6" fillId="0" borderId="1" xfId="0" applyNumberFormat="1" applyFont="1" applyBorder="1" applyAlignment="1">
      <alignment horizontal="center" vertical="center"/>
    </xf>
    <xf numFmtId="4" fontId="22" fillId="31" borderId="6" xfId="0" applyNumberFormat="1" applyFont="1" applyFill="1" applyBorder="1" applyAlignment="1">
      <alignment horizontal="center" vertical="center" wrapText="1"/>
    </xf>
    <xf numFmtId="4" fontId="59" fillId="32" borderId="6" xfId="0" applyNumberFormat="1" applyFont="1" applyFill="1" applyBorder="1" applyAlignment="1">
      <alignment horizontal="center" vertical="center" wrapText="1"/>
    </xf>
    <xf numFmtId="4" fontId="4" fillId="0" borderId="16" xfId="0" applyNumberFormat="1" applyFont="1" applyFill="1" applyBorder="1" applyAlignment="1">
      <alignment horizontal="center" vertical="center"/>
    </xf>
    <xf numFmtId="4" fontId="4" fillId="2" borderId="6" xfId="0" applyNumberFormat="1" applyFont="1" applyFill="1" applyBorder="1" applyAlignment="1">
      <alignment horizontal="center" vertical="center" wrapText="1"/>
    </xf>
    <xf numFmtId="4" fontId="3" fillId="31" borderId="6" xfId="0" applyNumberFormat="1" applyFont="1" applyFill="1" applyBorder="1" applyAlignment="1">
      <alignment horizontal="center" vertical="center"/>
    </xf>
    <xf numFmtId="4" fontId="4" fillId="0" borderId="6" xfId="0" applyNumberFormat="1" applyFont="1" applyFill="1" applyBorder="1" applyAlignment="1">
      <alignment horizontal="center" vertical="center"/>
    </xf>
    <xf numFmtId="4" fontId="62" fillId="33" borderId="6"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xf>
    <xf numFmtId="4" fontId="6" fillId="0" borderId="6" xfId="0" applyNumberFormat="1" applyFont="1" applyFill="1" applyBorder="1" applyAlignment="1">
      <alignment horizontal="center" vertical="center"/>
    </xf>
    <xf numFmtId="4" fontId="63" fillId="5" borderId="6" xfId="0" applyNumberFormat="1" applyFont="1" applyFill="1" applyBorder="1" applyAlignment="1">
      <alignment horizontal="center" vertical="center"/>
    </xf>
    <xf numFmtId="4" fontId="2" fillId="5" borderId="14" xfId="0" applyNumberFormat="1" applyFont="1" applyFill="1" applyBorder="1" applyAlignment="1">
      <alignment horizontal="center" vertical="center"/>
    </xf>
    <xf numFmtId="4" fontId="57" fillId="5" borderId="14" xfId="0" applyNumberFormat="1" applyFont="1" applyFill="1" applyBorder="1" applyAlignment="1">
      <alignment horizontal="center" vertical="center"/>
    </xf>
    <xf numFmtId="4" fontId="2" fillId="5" borderId="8" xfId="0" applyNumberFormat="1" applyFont="1" applyFill="1" applyBorder="1" applyAlignment="1">
      <alignment horizontal="center" vertical="center"/>
    </xf>
    <xf numFmtId="4" fontId="59" fillId="31" borderId="6" xfId="0" applyNumberFormat="1" applyFont="1" applyFill="1" applyBorder="1" applyAlignment="1">
      <alignment horizontal="center" vertical="center" wrapText="1"/>
    </xf>
    <xf numFmtId="4" fontId="62" fillId="34" borderId="6" xfId="0" applyNumberFormat="1" applyFont="1" applyFill="1" applyBorder="1" applyAlignment="1">
      <alignment horizontal="center" vertical="center" wrapText="1"/>
    </xf>
    <xf numFmtId="4" fontId="62" fillId="2" borderId="12" xfId="0" applyNumberFormat="1" applyFont="1" applyFill="1" applyBorder="1" applyAlignment="1">
      <alignment horizontal="center" vertical="center" wrapText="1"/>
    </xf>
    <xf numFmtId="164" fontId="64" fillId="0" borderId="9" xfId="0" applyNumberFormat="1" applyFont="1" applyBorder="1" applyAlignment="1">
      <alignment horizontal="center" vertical="center"/>
    </xf>
    <xf numFmtId="2" fontId="62" fillId="2" borderId="6" xfId="0" applyNumberFormat="1" applyFont="1" applyFill="1" applyBorder="1" applyAlignment="1">
      <alignment horizontal="center" vertical="center" wrapText="1"/>
    </xf>
    <xf numFmtId="164" fontId="63" fillId="5" borderId="1" xfId="0" applyNumberFormat="1" applyFont="1" applyFill="1" applyBorder="1" applyAlignment="1">
      <alignment horizontal="center" vertical="center"/>
    </xf>
    <xf numFmtId="3" fontId="57" fillId="5" borderId="1" xfId="0" applyNumberFormat="1" applyFont="1" applyFill="1" applyBorder="1" applyAlignment="1">
      <alignment horizontal="center" vertical="center"/>
    </xf>
    <xf numFmtId="4" fontId="3" fillId="33" borderId="8" xfId="0" applyNumberFormat="1" applyFont="1" applyFill="1" applyBorder="1" applyAlignment="1">
      <alignment horizontal="center" vertical="center" wrapText="1"/>
    </xf>
    <xf numFmtId="0" fontId="4" fillId="9" borderId="12" xfId="0" applyFont="1" applyFill="1" applyBorder="1" applyAlignment="1">
      <alignment horizontal="center" vertical="center" wrapText="1"/>
    </xf>
    <xf numFmtId="4" fontId="21" fillId="8" borderId="12" xfId="0" applyNumberFormat="1" applyFont="1" applyFill="1" applyBorder="1" applyAlignment="1">
      <alignment horizontal="center" vertical="center"/>
    </xf>
    <xf numFmtId="4" fontId="7" fillId="33" borderId="38" xfId="0" applyNumberFormat="1" applyFont="1" applyFill="1" applyBorder="1" applyAlignment="1">
      <alignment horizontal="center" vertical="center" wrapText="1"/>
    </xf>
    <xf numFmtId="0" fontId="37" fillId="0" borderId="9" xfId="0" applyFont="1" applyBorder="1" applyAlignment="1">
      <alignment horizontal="center" vertical="center"/>
    </xf>
    <xf numFmtId="3" fontId="65" fillId="35" borderId="9" xfId="0" applyNumberFormat="1" applyFont="1" applyFill="1" applyBorder="1" applyAlignment="1">
      <alignment horizontal="center" vertical="center"/>
    </xf>
    <xf numFmtId="165" fontId="22" fillId="20" borderId="6" xfId="0" applyNumberFormat="1" applyFont="1" applyFill="1" applyBorder="1" applyAlignment="1">
      <alignment horizontal="center" vertical="center"/>
    </xf>
    <xf numFmtId="3" fontId="59" fillId="35" borderId="6" xfId="0" applyNumberFormat="1" applyFont="1" applyFill="1" applyBorder="1" applyAlignment="1">
      <alignment horizontal="center" vertical="center"/>
    </xf>
    <xf numFmtId="0" fontId="37" fillId="0" borderId="6" xfId="0" applyFont="1" applyBorder="1" applyAlignment="1">
      <alignment horizontal="center" vertical="center"/>
    </xf>
    <xf numFmtId="3" fontId="65" fillId="35" borderId="6" xfId="0" applyNumberFormat="1" applyFont="1" applyFill="1" applyBorder="1" applyAlignment="1">
      <alignment horizontal="center" vertical="center"/>
    </xf>
    <xf numFmtId="165" fontId="22" fillId="20" borderId="12" xfId="0" applyNumberFormat="1" applyFont="1" applyFill="1" applyBorder="1" applyAlignment="1">
      <alignment horizontal="center" vertical="center"/>
    </xf>
    <xf numFmtId="3" fontId="59" fillId="35" borderId="12" xfId="0" applyNumberFormat="1" applyFont="1" applyFill="1" applyBorder="1" applyAlignment="1">
      <alignment horizontal="center" vertical="center"/>
    </xf>
    <xf numFmtId="4" fontId="62" fillId="2" borderId="6" xfId="0" applyNumberFormat="1" applyFont="1" applyFill="1" applyBorder="1" applyAlignment="1">
      <alignment horizontal="center" vertical="center" wrapText="1"/>
    </xf>
    <xf numFmtId="4" fontId="57" fillId="5" borderId="6" xfId="0" applyNumberFormat="1" applyFont="1" applyFill="1" applyBorder="1" applyAlignment="1">
      <alignment horizontal="center" vertical="center"/>
    </xf>
    <xf numFmtId="0" fontId="66" fillId="0" borderId="0" xfId="0" applyFont="1"/>
    <xf numFmtId="0" fontId="18" fillId="0" borderId="31" xfId="0" applyFont="1" applyFill="1" applyBorder="1" applyAlignment="1">
      <alignment horizontal="center" vertical="center"/>
    </xf>
    <xf numFmtId="0" fontId="57" fillId="0" borderId="0" xfId="0" applyFont="1" applyFill="1" applyBorder="1" applyAlignment="1">
      <alignment horizontal="center" vertical="center"/>
    </xf>
    <xf numFmtId="0" fontId="18" fillId="0" borderId="34" xfId="0" applyFont="1" applyFill="1" applyBorder="1" applyAlignment="1">
      <alignment horizontal="center" vertical="center"/>
    </xf>
    <xf numFmtId="0" fontId="5" fillId="12" borderId="46" xfId="0" applyFont="1" applyFill="1" applyBorder="1" applyAlignment="1">
      <alignment horizontal="center" vertical="center"/>
    </xf>
    <xf numFmtId="0" fontId="67" fillId="0" borderId="0" xfId="0" applyFont="1"/>
    <xf numFmtId="0" fontId="1" fillId="0" borderId="11" xfId="0" applyFont="1" applyBorder="1" applyAlignment="1">
      <alignment horizontal="center" vertical="center"/>
    </xf>
    <xf numFmtId="165" fontId="6" fillId="0" borderId="7"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4" fontId="1" fillId="0" borderId="6" xfId="0" applyNumberFormat="1" applyFont="1" applyBorder="1" applyAlignment="1">
      <alignment vertical="center"/>
    </xf>
    <xf numFmtId="4" fontId="53" fillId="0" borderId="6" xfId="0" applyNumberFormat="1" applyFont="1" applyBorder="1"/>
    <xf numFmtId="4" fontId="1" fillId="0" borderId="6" xfId="0" applyNumberFormat="1" applyFont="1" applyBorder="1"/>
    <xf numFmtId="4" fontId="1" fillId="0" borderId="8" xfId="0" applyNumberFormat="1" applyFont="1" applyBorder="1"/>
    <xf numFmtId="0" fontId="5" fillId="12" borderId="5" xfId="0" applyFont="1" applyFill="1" applyBorder="1" applyAlignment="1">
      <alignment horizontal="center" vertical="center"/>
    </xf>
    <xf numFmtId="4" fontId="4" fillId="31" borderId="16" xfId="0" applyNumberFormat="1" applyFont="1" applyFill="1" applyBorder="1" applyAlignment="1">
      <alignment horizontal="center" vertical="center"/>
    </xf>
    <xf numFmtId="4" fontId="22" fillId="0" borderId="7" xfId="0" applyNumberFormat="1" applyFont="1" applyFill="1" applyBorder="1" applyAlignment="1">
      <alignment horizontal="center" vertical="center" wrapText="1"/>
    </xf>
    <xf numFmtId="0" fontId="68" fillId="0" borderId="0" xfId="0" applyFont="1"/>
    <xf numFmtId="0" fontId="1" fillId="0" borderId="37" xfId="0" applyFont="1" applyBorder="1" applyAlignment="1">
      <alignment horizontal="center" vertical="center"/>
    </xf>
    <xf numFmtId="0" fontId="1" fillId="0" borderId="12" xfId="0" applyFont="1" applyBorder="1" applyAlignment="1">
      <alignment vertical="center"/>
    </xf>
    <xf numFmtId="164" fontId="1" fillId="0" borderId="12" xfId="0" applyNumberFormat="1" applyFont="1" applyBorder="1" applyAlignment="1">
      <alignment vertical="center"/>
    </xf>
    <xf numFmtId="4" fontId="1" fillId="0" borderId="12" xfId="0" applyNumberFormat="1" applyFont="1" applyBorder="1" applyAlignment="1">
      <alignment vertical="center"/>
    </xf>
    <xf numFmtId="2" fontId="3" fillId="7" borderId="6" xfId="0" applyNumberFormat="1" applyFont="1" applyFill="1" applyBorder="1" applyAlignment="1">
      <alignment horizontal="center" vertical="center" wrapText="1"/>
    </xf>
    <xf numFmtId="2" fontId="3" fillId="7" borderId="8" xfId="0" applyNumberFormat="1" applyFont="1" applyFill="1" applyBorder="1" applyAlignment="1">
      <alignment horizontal="center" vertical="center" wrapText="1"/>
    </xf>
    <xf numFmtId="49" fontId="12" fillId="2" borderId="17" xfId="0" applyNumberFormat="1" applyFont="1" applyFill="1" applyBorder="1" applyAlignment="1">
      <alignment horizontal="center" vertical="center"/>
    </xf>
    <xf numFmtId="0" fontId="3" fillId="0" borderId="16"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4" fontId="3" fillId="0" borderId="16" xfId="0" applyNumberFormat="1" applyFont="1" applyFill="1" applyBorder="1" applyAlignment="1">
      <alignment horizontal="center" vertical="center"/>
    </xf>
    <xf numFmtId="0" fontId="1" fillId="0" borderId="17" xfId="0" applyFont="1" applyBorder="1" applyAlignment="1">
      <alignment horizontal="center" vertical="center"/>
    </xf>
    <xf numFmtId="4" fontId="0" fillId="31" borderId="16"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56" fillId="32" borderId="6" xfId="0" applyFont="1" applyFill="1" applyBorder="1" applyAlignment="1">
      <alignment horizontal="center" vertical="center" wrapText="1"/>
    </xf>
    <xf numFmtId="1" fontId="57" fillId="32" borderId="6" xfId="0" applyNumberFormat="1" applyFont="1" applyFill="1" applyBorder="1" applyAlignment="1">
      <alignment horizontal="center" vertical="center"/>
    </xf>
    <xf numFmtId="2" fontId="3" fillId="31" borderId="6" xfId="0" applyNumberFormat="1" applyFont="1" applyFill="1" applyBorder="1" applyAlignment="1">
      <alignment horizontal="center" vertical="center"/>
    </xf>
    <xf numFmtId="2" fontId="7" fillId="31" borderId="1" xfId="0" applyNumberFormat="1" applyFont="1" applyFill="1" applyBorder="1" applyAlignment="1">
      <alignment horizontal="center" vertical="center"/>
    </xf>
    <xf numFmtId="2" fontId="3" fillId="31" borderId="6" xfId="0" applyNumberFormat="1" applyFont="1" applyFill="1" applyBorder="1" applyAlignment="1">
      <alignment horizontal="center" vertical="center" wrapText="1"/>
    </xf>
    <xf numFmtId="2" fontId="7" fillId="31" borderId="6" xfId="0" applyNumberFormat="1" applyFont="1" applyFill="1" applyBorder="1" applyAlignment="1">
      <alignment horizontal="center" vertical="center" wrapText="1"/>
    </xf>
    <xf numFmtId="2" fontId="22" fillId="31" borderId="6" xfId="0" applyNumberFormat="1" applyFont="1" applyFill="1" applyBorder="1" applyAlignment="1">
      <alignment horizontal="center" vertical="center" wrapText="1"/>
    </xf>
    <xf numFmtId="2" fontId="22" fillId="32" borderId="9" xfId="0" applyNumberFormat="1" applyFont="1" applyFill="1" applyBorder="1" applyAlignment="1">
      <alignment horizontal="center" vertical="center" wrapText="1"/>
    </xf>
    <xf numFmtId="2" fontId="3" fillId="31" borderId="7" xfId="0" applyNumberFormat="1" applyFont="1" applyFill="1" applyBorder="1" applyAlignment="1">
      <alignment horizontal="center" vertical="center"/>
    </xf>
    <xf numFmtId="2" fontId="7" fillId="31" borderId="1" xfId="0" applyNumberFormat="1" applyFont="1" applyFill="1" applyBorder="1" applyAlignment="1">
      <alignment horizontal="center" vertical="center" wrapText="1"/>
    </xf>
    <xf numFmtId="2" fontId="3" fillId="31" borderId="1" xfId="0" applyNumberFormat="1" applyFont="1" applyFill="1" applyBorder="1" applyAlignment="1">
      <alignment horizontal="center" vertical="center" wrapText="1"/>
    </xf>
    <xf numFmtId="2" fontId="3" fillId="31" borderId="6" xfId="0" applyNumberFormat="1" applyFont="1" applyFill="1" applyBorder="1" applyAlignment="1">
      <alignment horizontal="center"/>
    </xf>
    <xf numFmtId="2" fontId="7" fillId="31" borderId="6" xfId="0" applyNumberFormat="1" applyFont="1" applyFill="1" applyBorder="1" applyAlignment="1">
      <alignment horizontal="center" vertical="center"/>
    </xf>
    <xf numFmtId="2" fontId="7" fillId="31" borderId="6" xfId="0" applyNumberFormat="1" applyFont="1" applyFill="1" applyBorder="1" applyAlignment="1">
      <alignment horizontal="center"/>
    </xf>
    <xf numFmtId="4" fontId="7" fillId="31" borderId="16" xfId="0" applyNumberFormat="1" applyFont="1" applyFill="1" applyBorder="1" applyAlignment="1">
      <alignment horizontal="center" vertical="center" wrapText="1"/>
    </xf>
    <xf numFmtId="4" fontId="7" fillId="31" borderId="7" xfId="0" applyNumberFormat="1" applyFont="1" applyFill="1" applyBorder="1" applyAlignment="1">
      <alignment horizontal="center" vertical="center" wrapText="1"/>
    </xf>
    <xf numFmtId="0" fontId="0" fillId="0" borderId="6" xfId="0" applyFill="1" applyBorder="1"/>
    <xf numFmtId="4" fontId="4"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4" fontId="62" fillId="34"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2" fillId="8" borderId="16" xfId="0" applyFont="1" applyFill="1" applyBorder="1" applyAlignment="1">
      <alignment horizontal="center" vertical="center" wrapText="1"/>
    </xf>
    <xf numFmtId="165" fontId="6" fillId="8" borderId="7" xfId="0" applyNumberFormat="1" applyFont="1" applyFill="1" applyBorder="1" applyAlignment="1">
      <alignment horizontal="center" vertical="center"/>
    </xf>
    <xf numFmtId="4" fontId="22" fillId="8" borderId="7" xfId="0" applyNumberFormat="1" applyFont="1" applyFill="1" applyBorder="1" applyAlignment="1">
      <alignment horizontal="center" vertical="center"/>
    </xf>
    <xf numFmtId="4" fontId="59" fillId="32" borderId="7" xfId="0" applyNumberFormat="1" applyFont="1" applyFill="1" applyBorder="1" applyAlignment="1">
      <alignment horizontal="center" vertical="center" wrapText="1"/>
    </xf>
    <xf numFmtId="4" fontId="22" fillId="8" borderId="55" xfId="0" applyNumberFormat="1" applyFont="1" applyFill="1" applyBorder="1" applyAlignment="1">
      <alignment horizontal="center" vertical="center"/>
    </xf>
    <xf numFmtId="0" fontId="8" fillId="4" borderId="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0" xfId="0" applyFill="1" applyBorder="1"/>
    <xf numFmtId="4" fontId="3" fillId="31" borderId="1" xfId="0" applyNumberFormat="1" applyFont="1" applyFill="1" applyBorder="1" applyAlignment="1">
      <alignment horizontal="center" vertical="center"/>
    </xf>
    <xf numFmtId="4" fontId="0" fillId="31" borderId="58" xfId="0" applyNumberFormat="1" applyFont="1" applyFill="1" applyBorder="1" applyAlignment="1">
      <alignment horizontal="center" vertical="center" wrapText="1"/>
    </xf>
    <xf numFmtId="49" fontId="11" fillId="6" borderId="17" xfId="0" applyNumberFormat="1" applyFont="1" applyFill="1" applyBorder="1" applyAlignment="1">
      <alignment horizontal="center" vertical="center"/>
    </xf>
    <xf numFmtId="4" fontId="6" fillId="0" borderId="16" xfId="0" applyNumberFormat="1" applyFont="1" applyBorder="1" applyAlignment="1">
      <alignment horizontal="center" vertical="center"/>
    </xf>
    <xf numFmtId="4" fontId="6" fillId="0" borderId="16" xfId="0" applyNumberFormat="1" applyFont="1" applyFill="1" applyBorder="1" applyAlignment="1">
      <alignment horizontal="center" vertical="center"/>
    </xf>
    <xf numFmtId="4" fontId="6" fillId="0" borderId="6" xfId="0" applyNumberFormat="1" applyFont="1" applyBorder="1" applyAlignment="1">
      <alignment horizontal="center" vertical="center"/>
    </xf>
    <xf numFmtId="2" fontId="11" fillId="31" borderId="6" xfId="0" applyNumberFormat="1" applyFont="1" applyFill="1" applyBorder="1" applyAlignment="1">
      <alignment horizontal="center" vertical="center"/>
    </xf>
    <xf numFmtId="4" fontId="10" fillId="0" borderId="6" xfId="0" applyNumberFormat="1" applyFont="1" applyBorder="1" applyAlignment="1">
      <alignment horizontal="center" vertical="center"/>
    </xf>
    <xf numFmtId="1" fontId="3" fillId="0" borderId="2" xfId="0" applyNumberFormat="1" applyFont="1" applyFill="1" applyBorder="1" applyAlignment="1">
      <alignment horizontal="center" vertical="top" wrapText="1"/>
    </xf>
    <xf numFmtId="4" fontId="26" fillId="10" borderId="42" xfId="0" applyNumberFormat="1" applyFont="1" applyFill="1" applyBorder="1" applyAlignment="1">
      <alignment horizontal="center" vertical="center"/>
    </xf>
    <xf numFmtId="1" fontId="7" fillId="15" borderId="6" xfId="0" applyNumberFormat="1" applyFont="1" applyFill="1" applyBorder="1" applyAlignment="1">
      <alignment horizontal="center" vertical="top" wrapText="1"/>
    </xf>
    <xf numFmtId="1" fontId="3" fillId="0" borderId="6" xfId="0" applyNumberFormat="1" applyFont="1" applyBorder="1" applyAlignment="1">
      <alignment horizontal="center" vertical="top" wrapText="1"/>
    </xf>
    <xf numFmtId="1" fontId="3" fillId="0" borderId="6" xfId="0" applyNumberFormat="1" applyFont="1" applyBorder="1" applyAlignment="1">
      <alignment horizontal="center" vertical="top"/>
    </xf>
    <xf numFmtId="0" fontId="26" fillId="32" borderId="6" xfId="0" applyFont="1" applyFill="1" applyBorder="1" applyAlignment="1">
      <alignment horizontal="center" vertical="center" wrapText="1"/>
    </xf>
    <xf numFmtId="1" fontId="2" fillId="32" borderId="6" xfId="0" applyNumberFormat="1" applyFont="1" applyFill="1" applyBorder="1" applyAlignment="1">
      <alignment horizontal="center" vertical="center"/>
    </xf>
    <xf numFmtId="0" fontId="46" fillId="0" borderId="0" xfId="0" applyFont="1" applyFill="1" applyAlignment="1">
      <alignment horizontal="left"/>
    </xf>
    <xf numFmtId="164" fontId="10" fillId="0" borderId="9" xfId="0" applyNumberFormat="1" applyFont="1" applyBorder="1" applyAlignment="1">
      <alignment horizontal="center" vertical="center"/>
    </xf>
    <xf numFmtId="0" fontId="10" fillId="0" borderId="28" xfId="0" applyFont="1" applyBorder="1" applyAlignment="1">
      <alignment horizontal="center" vertical="center"/>
    </xf>
    <xf numFmtId="3" fontId="2" fillId="0" borderId="6" xfId="0" applyNumberFormat="1" applyFont="1" applyFill="1" applyBorder="1" applyAlignment="1">
      <alignment horizontal="center" vertical="center"/>
    </xf>
    <xf numFmtId="3" fontId="2" fillId="21" borderId="6" xfId="0" applyNumberFormat="1" applyFont="1" applyFill="1" applyBorder="1" applyAlignment="1">
      <alignment horizontal="center" vertical="center"/>
    </xf>
    <xf numFmtId="0" fontId="2" fillId="18" borderId="6"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73" fillId="20" borderId="6" xfId="0" applyFont="1" applyFill="1" applyBorder="1" applyAlignment="1">
      <alignment horizontal="left" vertical="center" wrapText="1"/>
    </xf>
    <xf numFmtId="165" fontId="7" fillId="8" borderId="6" xfId="0" applyNumberFormat="1" applyFont="1" applyFill="1" applyBorder="1" applyAlignment="1">
      <alignment horizontal="center" vertical="center"/>
    </xf>
    <xf numFmtId="4" fontId="22" fillId="32" borderId="6" xfId="0" applyNumberFormat="1" applyFont="1" applyFill="1" applyBorder="1" applyAlignment="1">
      <alignment horizontal="center" vertical="center"/>
    </xf>
    <xf numFmtId="0" fontId="3" fillId="9" borderId="6" xfId="0" applyFont="1" applyFill="1" applyBorder="1" applyAlignment="1">
      <alignment horizontal="center" vertical="center" wrapText="1"/>
    </xf>
    <xf numFmtId="4" fontId="21" fillId="32" borderId="6" xfId="0" applyNumberFormat="1" applyFont="1" applyFill="1" applyBorder="1" applyAlignment="1">
      <alignment horizontal="center" vertical="center"/>
    </xf>
    <xf numFmtId="4" fontId="24" fillId="8" borderId="8" xfId="0" applyNumberFormat="1" applyFont="1" applyFill="1" applyBorder="1" applyAlignment="1">
      <alignment horizontal="center" vertical="center" wrapText="1"/>
    </xf>
    <xf numFmtId="0" fontId="7" fillId="9" borderId="12" xfId="0" applyFont="1" applyFill="1" applyBorder="1" applyAlignment="1">
      <alignment horizontal="center" vertical="center" wrapText="1"/>
    </xf>
    <xf numFmtId="165" fontId="7" fillId="0" borderId="1" xfId="0" applyNumberFormat="1" applyFont="1" applyBorder="1" applyAlignment="1">
      <alignment horizontal="center" vertical="center"/>
    </xf>
    <xf numFmtId="0" fontId="7" fillId="2" borderId="6" xfId="0" applyFont="1" applyFill="1" applyBorder="1" applyAlignment="1">
      <alignment horizontal="center" vertical="center" wrapText="1"/>
    </xf>
    <xf numFmtId="165" fontId="7" fillId="0" borderId="6" xfId="0" applyNumberFormat="1" applyFont="1" applyFill="1" applyBorder="1" applyAlignment="1">
      <alignment horizontal="center" vertical="center"/>
    </xf>
    <xf numFmtId="2" fontId="3" fillId="0" borderId="6" xfId="0" applyNumberFormat="1" applyFont="1" applyFill="1" applyBorder="1" applyAlignment="1">
      <alignment horizontal="center"/>
    </xf>
    <xf numFmtId="4" fontId="22" fillId="8" borderId="8" xfId="0" applyNumberFormat="1" applyFont="1" applyFill="1" applyBorder="1" applyAlignment="1">
      <alignment horizontal="center" vertical="center" wrapText="1"/>
    </xf>
    <xf numFmtId="165" fontId="7" fillId="0" borderId="6" xfId="0" applyNumberFormat="1" applyFont="1" applyBorder="1" applyAlignment="1">
      <alignment horizontal="center" vertical="center"/>
    </xf>
    <xf numFmtId="4" fontId="7" fillId="31" borderId="6" xfId="0" applyNumberFormat="1" applyFont="1" applyFill="1" applyBorder="1" applyAlignment="1">
      <alignment horizontal="center" vertical="center"/>
    </xf>
    <xf numFmtId="0" fontId="3" fillId="0" borderId="6" xfId="0" applyFont="1" applyBorder="1"/>
    <xf numFmtId="2" fontId="7" fillId="0" borderId="6" xfId="0" applyNumberFormat="1" applyFont="1" applyBorder="1" applyAlignment="1">
      <alignment horizontal="center"/>
    </xf>
    <xf numFmtId="49" fontId="52" fillId="6" borderId="37" xfId="0" applyNumberFormat="1" applyFont="1" applyFill="1" applyBorder="1" applyAlignment="1">
      <alignment horizontal="center" vertical="center"/>
    </xf>
    <xf numFmtId="0" fontId="52" fillId="6" borderId="12" xfId="0" applyFont="1" applyFill="1" applyBorder="1" applyAlignment="1">
      <alignment horizontal="center" vertical="center" wrapText="1"/>
    </xf>
    <xf numFmtId="49" fontId="52" fillId="6" borderId="5" xfId="0" applyNumberFormat="1" applyFont="1" applyFill="1" applyBorder="1" applyAlignment="1">
      <alignment horizontal="center" vertical="center"/>
    </xf>
    <xf numFmtId="0" fontId="52" fillId="6" borderId="6" xfId="0" applyFont="1" applyFill="1" applyBorder="1" applyAlignment="1">
      <alignment horizontal="center" vertical="center" wrapText="1"/>
    </xf>
    <xf numFmtId="165" fontId="52" fillId="6" borderId="6" xfId="0" applyNumberFormat="1" applyFont="1" applyFill="1" applyBorder="1" applyAlignment="1">
      <alignment horizontal="center" vertical="center"/>
    </xf>
    <xf numFmtId="49" fontId="52" fillId="6" borderId="13" xfId="0" applyNumberFormat="1" applyFont="1" applyFill="1" applyBorder="1" applyAlignment="1">
      <alignment horizontal="center" vertical="center"/>
    </xf>
    <xf numFmtId="0" fontId="52"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4" fontId="7" fillId="0" borderId="1" xfId="0" applyNumberFormat="1" applyFont="1" applyBorder="1" applyAlignment="1">
      <alignment horizontal="center" vertical="center"/>
    </xf>
    <xf numFmtId="2" fontId="3" fillId="2" borderId="7" xfId="0" applyNumberFormat="1" applyFont="1" applyFill="1" applyBorder="1" applyAlignment="1">
      <alignment horizontal="center" vertical="center" wrapText="1"/>
    </xf>
    <xf numFmtId="3" fontId="10" fillId="0" borderId="28" xfId="0" applyNumberFormat="1" applyFont="1" applyBorder="1" applyAlignment="1">
      <alignment horizontal="center" vertical="center"/>
    </xf>
    <xf numFmtId="2" fontId="3" fillId="2" borderId="55" xfId="0" applyNumberFormat="1" applyFont="1" applyFill="1" applyBorder="1" applyAlignment="1">
      <alignment horizontal="center" vertical="center" wrapText="1"/>
    </xf>
    <xf numFmtId="164" fontId="76" fillId="5" borderId="6" xfId="0" applyNumberFormat="1" applyFont="1" applyFill="1" applyBorder="1" applyAlignment="1">
      <alignment horizontal="center" vertical="center"/>
    </xf>
    <xf numFmtId="2" fontId="7" fillId="0" borderId="6" xfId="0" applyNumberFormat="1" applyFont="1" applyFill="1" applyBorder="1" applyAlignment="1">
      <alignment horizontal="center" vertical="center"/>
    </xf>
    <xf numFmtId="3" fontId="2" fillId="5" borderId="6" xfId="0" applyNumberFormat="1" applyFont="1" applyFill="1" applyBorder="1" applyAlignment="1">
      <alignment horizontal="center"/>
    </xf>
    <xf numFmtId="3" fontId="2" fillId="21" borderId="6" xfId="0" applyNumberFormat="1" applyFont="1" applyFill="1" applyBorder="1" applyAlignment="1">
      <alignment horizontal="center"/>
    </xf>
    <xf numFmtId="3" fontId="2" fillId="18" borderId="14" xfId="0" applyNumberFormat="1" applyFont="1" applyFill="1" applyBorder="1" applyAlignment="1">
      <alignment horizontal="center" vertical="center"/>
    </xf>
    <xf numFmtId="3" fontId="2" fillId="0" borderId="6" xfId="0" applyNumberFormat="1" applyFont="1" applyFill="1" applyBorder="1" applyAlignment="1">
      <alignment horizontal="center" vertical="center" wrapText="1"/>
    </xf>
    <xf numFmtId="164" fontId="76" fillId="0" borderId="6" xfId="0" applyNumberFormat="1" applyFont="1" applyFill="1" applyBorder="1" applyAlignment="1">
      <alignment horizontal="center" vertical="center" wrapText="1"/>
    </xf>
    <xf numFmtId="3" fontId="2" fillId="0" borderId="6" xfId="0" applyNumberFormat="1" applyFont="1" applyFill="1" applyBorder="1" applyAlignment="1">
      <alignment horizontal="center" wrapText="1"/>
    </xf>
    <xf numFmtId="0" fontId="10" fillId="20" borderId="6" xfId="0" applyFont="1" applyFill="1" applyBorder="1" applyAlignment="1">
      <alignment vertical="center" wrapText="1"/>
    </xf>
    <xf numFmtId="164" fontId="76" fillId="0" borderId="6" xfId="0" applyNumberFormat="1" applyFont="1" applyFill="1" applyBorder="1" applyAlignment="1">
      <alignment horizontal="center" vertical="center"/>
    </xf>
    <xf numFmtId="3" fontId="21" fillId="0" borderId="6" xfId="0" applyNumberFormat="1" applyFont="1" applyFill="1" applyBorder="1" applyAlignment="1">
      <alignment horizontal="left" vertical="center" wrapText="1"/>
    </xf>
    <xf numFmtId="3" fontId="2" fillId="0" borderId="8" xfId="0" applyNumberFormat="1" applyFont="1" applyFill="1" applyBorder="1" applyAlignment="1">
      <alignment horizontal="center" vertical="center"/>
    </xf>
    <xf numFmtId="165" fontId="7" fillId="20" borderId="1" xfId="0" applyNumberFormat="1" applyFont="1" applyFill="1" applyBorder="1" applyAlignment="1">
      <alignment horizontal="center" vertical="center"/>
    </xf>
    <xf numFmtId="2" fontId="7" fillId="2" borderId="6" xfId="0" applyNumberFormat="1" applyFont="1" applyFill="1" applyBorder="1" applyAlignment="1">
      <alignment horizontal="center" vertical="center" wrapText="1"/>
    </xf>
    <xf numFmtId="0" fontId="48" fillId="0" borderId="6" xfId="0" applyFont="1" applyBorder="1"/>
    <xf numFmtId="3" fontId="21" fillId="0" borderId="6" xfId="0" applyNumberFormat="1" applyFont="1" applyFill="1" applyBorder="1" applyAlignment="1">
      <alignment vertical="center" wrapText="1"/>
    </xf>
    <xf numFmtId="3" fontId="21" fillId="0" borderId="1" xfId="0" applyNumberFormat="1" applyFont="1" applyFill="1" applyBorder="1" applyAlignment="1">
      <alignment vertical="center" wrapText="1"/>
    </xf>
    <xf numFmtId="3" fontId="21" fillId="18" borderId="1" xfId="0" applyNumberFormat="1" applyFont="1" applyFill="1" applyBorder="1" applyAlignment="1">
      <alignment vertical="center" wrapText="1"/>
    </xf>
    <xf numFmtId="0" fontId="10" fillId="20" borderId="6" xfId="0" applyFont="1" applyFill="1" applyBorder="1" applyAlignment="1">
      <alignment horizontal="left" vertical="center" wrapText="1"/>
    </xf>
    <xf numFmtId="0" fontId="46" fillId="0" borderId="6" xfId="0" applyFont="1" applyBorder="1" applyAlignment="1">
      <alignment horizontal="center" vertical="center" wrapText="1"/>
    </xf>
    <xf numFmtId="14" fontId="21" fillId="0" borderId="6" xfId="0" applyNumberFormat="1" applyFont="1" applyBorder="1" applyAlignment="1">
      <alignment horizontal="center" vertical="center" wrapText="1"/>
    </xf>
    <xf numFmtId="0" fontId="21" fillId="0" borderId="6" xfId="0" applyFont="1" applyBorder="1" applyAlignment="1">
      <alignment horizontal="center" vertical="center" wrapText="1"/>
    </xf>
    <xf numFmtId="0" fontId="2" fillId="37" borderId="6" xfId="0" applyFont="1" applyFill="1" applyBorder="1" applyAlignment="1">
      <alignment vertical="center"/>
    </xf>
    <xf numFmtId="0" fontId="21" fillId="0" borderId="1" xfId="0" applyNumberFormat="1" applyFont="1" applyBorder="1" applyAlignment="1">
      <alignment horizontal="center" vertical="center" wrapText="1"/>
    </xf>
    <xf numFmtId="0" fontId="21" fillId="18" borderId="1" xfId="0" applyNumberFormat="1" applyFont="1" applyFill="1" applyBorder="1" applyAlignment="1">
      <alignment horizontal="center" vertical="center" wrapText="1"/>
    </xf>
    <xf numFmtId="0" fontId="21" fillId="0" borderId="6" xfId="0" applyNumberFormat="1" applyFont="1" applyBorder="1" applyAlignment="1">
      <alignment horizontal="center" vertical="center" wrapText="1"/>
    </xf>
    <xf numFmtId="0" fontId="21" fillId="18" borderId="6" xfId="0" applyNumberFormat="1" applyFont="1" applyFill="1" applyBorder="1" applyAlignment="1">
      <alignment horizontal="center" vertical="center" wrapText="1"/>
    </xf>
    <xf numFmtId="49" fontId="12" fillId="27" borderId="6" xfId="0" applyNumberFormat="1" applyFont="1" applyFill="1" applyBorder="1" applyAlignment="1">
      <alignment horizontal="center" vertical="center"/>
    </xf>
    <xf numFmtId="0" fontId="12" fillId="0" borderId="6" xfId="0" applyFont="1" applyBorder="1" applyAlignment="1">
      <alignment horizontal="center" vertical="center" wrapText="1"/>
    </xf>
    <xf numFmtId="14" fontId="3" fillId="0" borderId="6" xfId="0" applyNumberFormat="1" applyFont="1" applyBorder="1" applyAlignment="1">
      <alignment horizontal="center" vertical="center" wrapText="1"/>
    </xf>
    <xf numFmtId="0" fontId="3" fillId="0" borderId="6" xfId="0" applyFont="1" applyBorder="1" applyAlignment="1">
      <alignment horizontal="center" vertical="center" wrapText="1"/>
    </xf>
    <xf numFmtId="49" fontId="2" fillId="18" borderId="6" xfId="0" applyNumberFormat="1" applyFont="1" applyFill="1" applyBorder="1" applyAlignment="1">
      <alignment horizontal="center" vertical="center" wrapText="1"/>
    </xf>
    <xf numFmtId="0" fontId="77" fillId="18" borderId="6" xfId="0" applyFont="1" applyFill="1" applyBorder="1" applyAlignment="1">
      <alignment horizontal="center" vertical="center" wrapText="1"/>
    </xf>
    <xf numFmtId="49" fontId="11" fillId="6" borderId="29" xfId="0" applyNumberFormat="1" applyFont="1" applyFill="1" applyBorder="1" applyAlignment="1">
      <alignment horizontal="center" vertical="center"/>
    </xf>
    <xf numFmtId="49" fontId="2" fillId="5" borderId="6" xfId="0" applyNumberFormat="1" applyFont="1" applyFill="1" applyBorder="1" applyAlignment="1">
      <alignment horizontal="center" vertical="center"/>
    </xf>
    <xf numFmtId="4" fontId="21" fillId="2" borderId="6" xfId="0" applyNumberFormat="1" applyFont="1" applyFill="1" applyBorder="1" applyAlignment="1">
      <alignment horizontal="center" vertical="center" wrapText="1"/>
    </xf>
    <xf numFmtId="4" fontId="77" fillId="0" borderId="6" xfId="0" applyNumberFormat="1" applyFont="1" applyBorder="1" applyAlignment="1">
      <alignment horizontal="center" vertical="center" wrapText="1"/>
    </xf>
    <xf numFmtId="49" fontId="21" fillId="2" borderId="6" xfId="0" applyNumberFormat="1" applyFont="1" applyFill="1" applyBorder="1" applyAlignment="1">
      <alignment horizontal="center" vertical="center"/>
    </xf>
    <xf numFmtId="4" fontId="2" fillId="0" borderId="6" xfId="0" applyNumberFormat="1" applyFont="1" applyFill="1" applyBorder="1" applyAlignment="1">
      <alignment horizontal="center" vertical="center"/>
    </xf>
    <xf numFmtId="4" fontId="2" fillId="0" borderId="8" xfId="0" applyNumberFormat="1" applyFont="1" applyFill="1" applyBorder="1" applyAlignment="1">
      <alignment horizontal="center" vertical="center" wrapText="1"/>
    </xf>
    <xf numFmtId="49" fontId="21" fillId="2" borderId="31" xfId="0" applyNumberFormat="1" applyFont="1" applyFill="1" applyBorder="1" applyAlignment="1">
      <alignment horizontal="center" vertical="center"/>
    </xf>
    <xf numFmtId="165" fontId="21" fillId="0" borderId="57"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73" fillId="28" borderId="6" xfId="0" applyFont="1" applyFill="1" applyBorder="1" applyAlignment="1">
      <alignment horizontal="left" vertical="center" wrapText="1"/>
    </xf>
    <xf numFmtId="4" fontId="2" fillId="0" borderId="14" xfId="0" applyNumberFormat="1" applyFont="1" applyFill="1" applyBorder="1" applyAlignment="1">
      <alignment horizontal="center" vertical="center"/>
    </xf>
    <xf numFmtId="3" fontId="2" fillId="28" borderId="6" xfId="0" applyNumberFormat="1" applyFont="1" applyFill="1" applyBorder="1" applyAlignment="1">
      <alignment horizontal="center" vertical="center"/>
    </xf>
    <xf numFmtId="0" fontId="2" fillId="28" borderId="6" xfId="0" applyFont="1" applyFill="1" applyBorder="1" applyAlignment="1">
      <alignment horizontal="center" vertical="center" wrapText="1"/>
    </xf>
    <xf numFmtId="165" fontId="2" fillId="28" borderId="6" xfId="0" applyNumberFormat="1" applyFont="1" applyFill="1" applyBorder="1" applyAlignment="1">
      <alignment horizontal="center" vertical="center"/>
    </xf>
    <xf numFmtId="1" fontId="2" fillId="28" borderId="6" xfId="0" applyNumberFormat="1" applyFont="1" applyFill="1" applyBorder="1" applyAlignment="1">
      <alignment horizontal="center" vertical="center" wrapText="1"/>
    </xf>
    <xf numFmtId="165" fontId="21" fillId="28" borderId="6" xfId="0" applyNumberFormat="1" applyFont="1" applyFill="1" applyBorder="1" applyAlignment="1">
      <alignment horizontal="center" vertical="center" wrapText="1"/>
    </xf>
    <xf numFmtId="1" fontId="2" fillId="29" borderId="6" xfId="0" applyNumberFormat="1" applyFont="1" applyFill="1" applyBorder="1" applyAlignment="1">
      <alignment horizontal="center" vertical="center" wrapText="1"/>
    </xf>
    <xf numFmtId="165" fontId="2" fillId="28" borderId="6" xfId="0" applyNumberFormat="1" applyFont="1" applyFill="1" applyBorder="1" applyAlignment="1">
      <alignment horizontal="center" vertical="center" wrapText="1"/>
    </xf>
    <xf numFmtId="170" fontId="2" fillId="28" borderId="6" xfId="0" applyNumberFormat="1" applyFont="1" applyFill="1" applyBorder="1" applyAlignment="1">
      <alignment horizontal="center" vertical="center"/>
    </xf>
    <xf numFmtId="49" fontId="2" fillId="29" borderId="6" xfId="0" applyNumberFormat="1" applyFont="1" applyFill="1" applyBorder="1" applyAlignment="1">
      <alignment horizontal="center" vertical="center" wrapText="1"/>
    </xf>
    <xf numFmtId="172" fontId="2" fillId="28" borderId="6" xfId="0" applyNumberFormat="1" applyFont="1" applyFill="1" applyBorder="1" applyAlignment="1">
      <alignment horizontal="center" vertical="center" wrapText="1"/>
    </xf>
    <xf numFmtId="171" fontId="2" fillId="28" borderId="6" xfId="0" applyNumberFormat="1" applyFont="1" applyFill="1" applyBorder="1" applyAlignment="1">
      <alignment horizontal="center" vertical="center"/>
    </xf>
    <xf numFmtId="4" fontId="21" fillId="31" borderId="6" xfId="0" applyNumberFormat="1" applyFont="1" applyFill="1" applyBorder="1"/>
    <xf numFmtId="165" fontId="22" fillId="18" borderId="6" xfId="0" applyNumberFormat="1" applyFont="1" applyFill="1" applyBorder="1" applyAlignment="1">
      <alignment horizontal="center" vertical="center"/>
    </xf>
    <xf numFmtId="0" fontId="22" fillId="18" borderId="6" xfId="0" applyFont="1" applyFill="1" applyBorder="1" applyAlignment="1">
      <alignment horizontal="center" vertical="center" wrapText="1"/>
    </xf>
    <xf numFmtId="0" fontId="22" fillId="18" borderId="6" xfId="0" applyFont="1" applyFill="1" applyBorder="1" applyAlignment="1">
      <alignment horizontal="right" vertical="center" wrapText="1"/>
    </xf>
    <xf numFmtId="0" fontId="79" fillId="18" borderId="6" xfId="0" applyFont="1" applyFill="1" applyBorder="1" applyAlignment="1">
      <alignment horizontal="right" vertical="center" wrapText="1"/>
    </xf>
    <xf numFmtId="164" fontId="76" fillId="5" borderId="1" xfId="0" applyNumberFormat="1" applyFont="1" applyFill="1" applyBorder="1" applyAlignment="1">
      <alignment horizontal="center" vertical="center"/>
    </xf>
    <xf numFmtId="4" fontId="2" fillId="32" borderId="12" xfId="0" applyNumberFormat="1" applyFont="1" applyFill="1" applyBorder="1" applyAlignment="1">
      <alignment horizontal="center" vertical="center"/>
    </xf>
    <xf numFmtId="2" fontId="21" fillId="8" borderId="6" xfId="0" applyNumberFormat="1" applyFont="1" applyFill="1" applyBorder="1" applyAlignment="1">
      <alignment horizontal="center" vertical="center"/>
    </xf>
    <xf numFmtId="2" fontId="21" fillId="32" borderId="6"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2" fontId="22" fillId="0" borderId="16" xfId="0" applyNumberFormat="1" applyFont="1" applyFill="1" applyBorder="1" applyAlignment="1">
      <alignment horizontal="center" vertical="center"/>
    </xf>
    <xf numFmtId="2" fontId="22" fillId="0" borderId="6" xfId="0" applyNumberFormat="1" applyFont="1" applyFill="1" applyBorder="1" applyAlignment="1">
      <alignment horizontal="center"/>
    </xf>
    <xf numFmtId="49" fontId="21" fillId="0" borderId="0" xfId="0" applyNumberFormat="1" applyFont="1" applyBorder="1" applyAlignment="1">
      <alignment horizontal="center" vertical="center"/>
    </xf>
    <xf numFmtId="49" fontId="76" fillId="5" borderId="6" xfId="0" applyNumberFormat="1" applyFont="1" applyFill="1" applyBorder="1" applyAlignment="1">
      <alignment horizontal="center" vertical="center"/>
    </xf>
    <xf numFmtId="3" fontId="21" fillId="5" borderId="14" xfId="0" applyNumberFormat="1" applyFont="1" applyFill="1" applyBorder="1" applyAlignment="1">
      <alignment horizontal="center" vertical="center" wrapText="1"/>
    </xf>
    <xf numFmtId="2" fontId="2" fillId="18" borderId="6" xfId="0" applyNumberFormat="1" applyFont="1" applyFill="1" applyBorder="1" applyAlignment="1">
      <alignment horizontal="center" vertical="center"/>
    </xf>
    <xf numFmtId="2" fontId="2" fillId="21" borderId="6" xfId="0" applyNumberFormat="1" applyFont="1" applyFill="1" applyBorder="1" applyAlignment="1">
      <alignment horizontal="center" vertical="center"/>
    </xf>
    <xf numFmtId="3" fontId="21" fillId="0" borderId="6" xfId="0" applyNumberFormat="1" applyFont="1" applyBorder="1" applyAlignment="1">
      <alignment horizontal="center" vertical="center" wrapText="1"/>
    </xf>
    <xf numFmtId="3" fontId="21" fillId="18" borderId="6" xfId="0" applyNumberFormat="1" applyFont="1" applyFill="1" applyBorder="1" applyAlignment="1">
      <alignment horizontal="center" vertical="center" wrapText="1"/>
    </xf>
    <xf numFmtId="0" fontId="10" fillId="5" borderId="1" xfId="0" applyFont="1" applyFill="1" applyBorder="1" applyAlignment="1">
      <alignment vertical="center" wrapText="1"/>
    </xf>
    <xf numFmtId="0" fontId="2" fillId="0" borderId="6" xfId="0" applyFont="1" applyFill="1" applyBorder="1" applyAlignment="1">
      <alignment horizontal="center" vertical="center"/>
    </xf>
    <xf numFmtId="14" fontId="2" fillId="0" borderId="6" xfId="0" applyNumberFormat="1" applyFont="1" applyFill="1" applyBorder="1" applyAlignment="1">
      <alignment horizontal="center" vertical="center"/>
    </xf>
    <xf numFmtId="0" fontId="2" fillId="0" borderId="15" xfId="0" applyFont="1" applyFill="1" applyBorder="1" applyAlignment="1">
      <alignment horizontal="center" vertical="center" wrapText="1"/>
    </xf>
    <xf numFmtId="3" fontId="2" fillId="0" borderId="10" xfId="0" applyNumberFormat="1" applyFont="1" applyFill="1" applyBorder="1" applyAlignment="1">
      <alignment horizontal="center" vertical="center"/>
    </xf>
    <xf numFmtId="3" fontId="3" fillId="0" borderId="6" xfId="0" applyNumberFormat="1"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0" fillId="18" borderId="1" xfId="0" applyFont="1" applyFill="1" applyBorder="1" applyAlignment="1">
      <alignment horizontal="left" vertical="center" wrapText="1"/>
    </xf>
    <xf numFmtId="0" fontId="21" fillId="0" borderId="15" xfId="0" applyFont="1" applyFill="1" applyBorder="1" applyAlignment="1">
      <alignment horizontal="center" vertical="center"/>
    </xf>
    <xf numFmtId="14" fontId="21" fillId="0" borderId="54" xfId="0" applyNumberFormat="1" applyFont="1" applyFill="1" applyBorder="1" applyAlignment="1">
      <alignment horizontal="center" vertical="center"/>
    </xf>
    <xf numFmtId="0" fontId="21" fillId="0" borderId="54" xfId="0" applyFont="1" applyFill="1" applyBorder="1" applyAlignment="1">
      <alignment horizontal="center" vertical="center"/>
    </xf>
    <xf numFmtId="3" fontId="2" fillId="0" borderId="54" xfId="0" applyNumberFormat="1" applyFont="1" applyFill="1" applyBorder="1" applyAlignment="1">
      <alignment horizontal="center" vertical="center"/>
    </xf>
    <xf numFmtId="0" fontId="2" fillId="5" borderId="15" xfId="0" applyFont="1" applyFill="1" applyBorder="1" applyAlignment="1">
      <alignment horizontal="center" vertical="center" wrapText="1"/>
    </xf>
    <xf numFmtId="0" fontId="2" fillId="21" borderId="6" xfId="0" applyFont="1" applyFill="1" applyBorder="1" applyAlignment="1">
      <alignment vertical="center"/>
    </xf>
    <xf numFmtId="0" fontId="73" fillId="18" borderId="7" xfId="0" applyFont="1" applyFill="1" applyBorder="1" applyAlignment="1">
      <alignment horizontal="left" vertical="center" wrapText="1"/>
    </xf>
    <xf numFmtId="0" fontId="2" fillId="0" borderId="6" xfId="0" applyFont="1" applyBorder="1" applyAlignment="1">
      <alignment horizontal="center" vertical="center"/>
    </xf>
    <xf numFmtId="14" fontId="2" fillId="0" borderId="6" xfId="0" applyNumberFormat="1" applyFont="1" applyBorder="1" applyAlignment="1">
      <alignment horizontal="center" vertical="center"/>
    </xf>
    <xf numFmtId="0" fontId="2" fillId="0" borderId="7" xfId="0" applyFont="1" applyFill="1" applyBorder="1" applyAlignment="1">
      <alignment horizontal="center" vertical="center"/>
    </xf>
    <xf numFmtId="0" fontId="2" fillId="5" borderId="58" xfId="0" applyFont="1" applyFill="1" applyBorder="1" applyAlignment="1">
      <alignment horizontal="center" vertical="center" wrapText="1"/>
    </xf>
    <xf numFmtId="3" fontId="2" fillId="0" borderId="55" xfId="0" applyNumberFormat="1" applyFont="1" applyFill="1" applyBorder="1" applyAlignment="1">
      <alignment horizontal="center" vertical="center"/>
    </xf>
    <xf numFmtId="3" fontId="2" fillId="18" borderId="6" xfId="0" applyNumberFormat="1" applyFont="1" applyFill="1" applyBorder="1" applyAlignment="1">
      <alignment horizontal="center" vertical="center"/>
    </xf>
    <xf numFmtId="2" fontId="3" fillId="31" borderId="1" xfId="0" applyNumberFormat="1" applyFont="1" applyFill="1" applyBorder="1" applyAlignment="1">
      <alignment horizontal="center" vertical="center"/>
    </xf>
    <xf numFmtId="49" fontId="8" fillId="22" borderId="6" xfId="0" applyNumberFormat="1" applyFont="1" applyFill="1" applyBorder="1" applyAlignment="1">
      <alignment horizontal="center" vertical="center" wrapText="1"/>
    </xf>
    <xf numFmtId="0" fontId="73" fillId="18" borderId="6" xfId="0" applyFont="1" applyFill="1" applyBorder="1" applyAlignment="1">
      <alignment horizontal="left" vertical="center" wrapText="1"/>
    </xf>
    <xf numFmtId="0" fontId="80"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22" borderId="6" xfId="0" applyFont="1" applyFill="1" applyBorder="1" applyAlignment="1">
      <alignment horizontal="left" vertical="center" wrapText="1"/>
    </xf>
    <xf numFmtId="0" fontId="80" fillId="18" borderId="6"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22" borderId="6" xfId="0" applyNumberFormat="1" applyFont="1" applyFill="1" applyBorder="1" applyAlignment="1">
      <alignment horizontal="center" vertical="center" wrapText="1"/>
    </xf>
    <xf numFmtId="0" fontId="8" fillId="22"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4" fontId="2" fillId="18" borderId="6" xfId="0" applyNumberFormat="1" applyFont="1" applyFill="1" applyBorder="1" applyAlignment="1">
      <alignment horizontal="center" vertical="center" wrapText="1"/>
    </xf>
    <xf numFmtId="166" fontId="2" fillId="18" borderId="6" xfId="0" applyNumberFormat="1" applyFont="1" applyFill="1" applyBorder="1" applyAlignment="1">
      <alignment horizontal="center" vertical="center"/>
    </xf>
    <xf numFmtId="2" fontId="2" fillId="5" borderId="1" xfId="0" applyNumberFormat="1" applyFont="1" applyFill="1" applyBorder="1" applyAlignment="1">
      <alignment horizontal="center" vertical="center"/>
    </xf>
    <xf numFmtId="4" fontId="2" fillId="5" borderId="1" xfId="0" applyNumberFormat="1" applyFont="1" applyFill="1" applyBorder="1" applyAlignment="1">
      <alignment horizontal="center" vertical="center"/>
    </xf>
    <xf numFmtId="49" fontId="21" fillId="23" borderId="7" xfId="0" applyNumberFormat="1" applyFont="1" applyFill="1" applyBorder="1" applyAlignment="1">
      <alignment horizontal="center" vertical="center"/>
    </xf>
    <xf numFmtId="0" fontId="21" fillId="0" borderId="1" xfId="0" applyFont="1" applyFill="1" applyBorder="1" applyAlignment="1">
      <alignment horizontal="center" vertical="center" wrapText="1"/>
    </xf>
    <xf numFmtId="2" fontId="21" fillId="24" borderId="6" xfId="0" applyNumberFormat="1" applyFont="1" applyFill="1" applyBorder="1" applyAlignment="1">
      <alignment horizontal="center" vertical="center" wrapText="1"/>
    </xf>
    <xf numFmtId="165" fontId="2" fillId="0" borderId="15" xfId="0" applyNumberFormat="1" applyFont="1" applyFill="1" applyBorder="1" applyAlignment="1">
      <alignment horizontal="center" vertical="center"/>
    </xf>
    <xf numFmtId="2" fontId="21" fillId="2" borderId="6" xfId="0" applyNumberFormat="1" applyFont="1" applyFill="1" applyBorder="1" applyAlignment="1">
      <alignment horizontal="center" vertical="center" wrapText="1"/>
    </xf>
    <xf numFmtId="0" fontId="21" fillId="18" borderId="1" xfId="0" applyFont="1" applyFill="1" applyBorder="1" applyAlignment="1">
      <alignment horizontal="center" vertical="center" wrapText="1"/>
    </xf>
    <xf numFmtId="2" fontId="2" fillId="18" borderId="6" xfId="0" applyNumberFormat="1" applyFont="1" applyFill="1" applyBorder="1" applyAlignment="1">
      <alignment horizontal="center" vertical="center" wrapText="1"/>
    </xf>
    <xf numFmtId="2" fontId="2" fillId="18" borderId="1" xfId="0" applyNumberFormat="1" applyFont="1" applyFill="1" applyBorder="1" applyAlignment="1">
      <alignment horizontal="center" vertical="center"/>
    </xf>
    <xf numFmtId="2" fontId="2" fillId="18" borderId="6" xfId="0" applyNumberFormat="1" applyFont="1" applyFill="1" applyBorder="1" applyAlignment="1">
      <alignment horizontal="right" vertical="center" wrapText="1"/>
    </xf>
    <xf numFmtId="165" fontId="2" fillId="18" borderId="15" xfId="0" applyNumberFormat="1" applyFont="1" applyFill="1" applyBorder="1" applyAlignment="1">
      <alignment horizontal="center" vertical="center"/>
    </xf>
    <xf numFmtId="2" fontId="2" fillId="23" borderId="6" xfId="0" applyNumberFormat="1" applyFont="1" applyFill="1" applyBorder="1" applyAlignment="1">
      <alignment horizontal="center" vertical="center" wrapText="1"/>
    </xf>
    <xf numFmtId="0" fontId="22" fillId="0" borderId="6" xfId="0" applyFont="1" applyFill="1" applyBorder="1" applyAlignment="1">
      <alignment horizontal="center" vertical="center" wrapText="1"/>
    </xf>
    <xf numFmtId="49" fontId="12" fillId="0" borderId="51" xfId="0" applyNumberFormat="1" applyFont="1" applyFill="1" applyBorder="1" applyAlignment="1">
      <alignment horizontal="center" vertical="center"/>
    </xf>
    <xf numFmtId="2" fontId="2" fillId="24" borderId="6" xfId="0" applyNumberFormat="1" applyFont="1" applyFill="1" applyBorder="1" applyAlignment="1">
      <alignment horizontal="center" vertical="center" wrapText="1"/>
    </xf>
    <xf numFmtId="2" fontId="21" fillId="0" borderId="1" xfId="0" applyNumberFormat="1" applyFont="1" applyFill="1" applyBorder="1" applyAlignment="1">
      <alignment horizontal="center" vertical="center"/>
    </xf>
    <xf numFmtId="0" fontId="21" fillId="24" borderId="6" xfId="0" applyFont="1" applyFill="1" applyBorder="1" applyAlignment="1">
      <alignment horizontal="center" vertical="center" wrapText="1"/>
    </xf>
    <xf numFmtId="0" fontId="2" fillId="18" borderId="6" xfId="0" applyFont="1" applyFill="1" applyBorder="1" applyAlignment="1">
      <alignment vertical="center"/>
    </xf>
    <xf numFmtId="165" fontId="21" fillId="18" borderId="1" xfId="0" applyNumberFormat="1" applyFont="1" applyFill="1" applyBorder="1" applyAlignment="1">
      <alignment horizontal="center" vertical="center"/>
    </xf>
    <xf numFmtId="2" fontId="21" fillId="23" borderId="6" xfId="0" applyNumberFormat="1" applyFont="1" applyFill="1" applyBorder="1" applyAlignment="1">
      <alignment horizontal="center" vertical="center" wrapText="1"/>
    </xf>
    <xf numFmtId="0" fontId="8" fillId="26" borderId="26" xfId="0" applyFont="1" applyFill="1" applyBorder="1" applyAlignment="1">
      <alignment horizontal="center" vertical="center" wrapText="1"/>
    </xf>
    <xf numFmtId="2" fontId="2" fillId="0" borderId="6"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xf>
    <xf numFmtId="165" fontId="2" fillId="18" borderId="1" xfId="0" applyNumberFormat="1" applyFont="1" applyFill="1" applyBorder="1" applyAlignment="1">
      <alignment horizontal="center" vertical="center"/>
    </xf>
    <xf numFmtId="0" fontId="2" fillId="18" borderId="6" xfId="0" applyFont="1" applyFill="1" applyBorder="1" applyAlignment="1">
      <alignment horizontal="right" vertical="center" wrapText="1"/>
    </xf>
    <xf numFmtId="49" fontId="12" fillId="23" borderId="51" xfId="0" applyNumberFormat="1" applyFont="1" applyFill="1" applyBorder="1" applyAlignment="1">
      <alignment horizontal="center" vertical="center"/>
    </xf>
    <xf numFmtId="165" fontId="7" fillId="0" borderId="15" xfId="0" applyNumberFormat="1" applyFont="1" applyFill="1" applyBorder="1" applyAlignment="1">
      <alignment horizontal="center" vertical="center"/>
    </xf>
    <xf numFmtId="2" fontId="12" fillId="0" borderId="6" xfId="0" applyNumberFormat="1" applyFont="1" applyFill="1" applyBorder="1" applyAlignment="1">
      <alignment horizontal="center" vertical="center" wrapText="1"/>
    </xf>
    <xf numFmtId="2" fontId="12" fillId="31" borderId="6" xfId="0" applyNumberFormat="1" applyFont="1" applyFill="1" applyBorder="1" applyAlignment="1">
      <alignment horizontal="center" vertical="center" wrapText="1"/>
    </xf>
    <xf numFmtId="2" fontId="11" fillId="0" borderId="6" xfId="0" applyNumberFormat="1" applyFont="1" applyFill="1" applyBorder="1" applyAlignment="1">
      <alignment horizontal="center" vertical="center" wrapText="1"/>
    </xf>
    <xf numFmtId="2" fontId="11" fillId="31" borderId="6" xfId="0" applyNumberFormat="1" applyFont="1" applyFill="1" applyBorder="1" applyAlignment="1">
      <alignment horizontal="center" vertical="center" wrapText="1"/>
    </xf>
    <xf numFmtId="49" fontId="12" fillId="27" borderId="51" xfId="0" applyNumberFormat="1" applyFont="1" applyFill="1" applyBorder="1" applyAlignment="1">
      <alignment horizontal="center" vertical="center"/>
    </xf>
    <xf numFmtId="2" fontId="21" fillId="0" borderId="6" xfId="0" applyNumberFormat="1" applyFont="1" applyFill="1" applyBorder="1" applyAlignment="1">
      <alignment horizontal="center" vertical="center" wrapText="1"/>
    </xf>
    <xf numFmtId="0" fontId="2" fillId="20" borderId="6" xfId="0" applyFont="1" applyFill="1" applyBorder="1" applyAlignment="1">
      <alignment vertical="center"/>
    </xf>
    <xf numFmtId="0" fontId="2" fillId="20" borderId="6" xfId="0" applyFont="1" applyFill="1" applyBorder="1" applyAlignment="1">
      <alignment horizontal="center" vertical="center"/>
    </xf>
    <xf numFmtId="14" fontId="2" fillId="20" borderId="6" xfId="0" applyNumberFormat="1" applyFont="1" applyFill="1" applyBorder="1" applyAlignment="1">
      <alignment horizontal="center" vertical="center"/>
    </xf>
    <xf numFmtId="2" fontId="2" fillId="20" borderId="6" xfId="0" applyNumberFormat="1" applyFont="1" applyFill="1" applyBorder="1" applyAlignment="1">
      <alignment horizontal="center" vertical="center" wrapText="1"/>
    </xf>
    <xf numFmtId="165" fontId="2" fillId="20" borderId="15" xfId="0" applyNumberFormat="1" applyFont="1" applyFill="1" applyBorder="1" applyAlignment="1">
      <alignment horizontal="center" vertical="center"/>
    </xf>
    <xf numFmtId="0" fontId="73" fillId="20" borderId="9" xfId="0" applyFont="1" applyFill="1" applyBorder="1" applyAlignment="1">
      <alignment vertical="center" wrapText="1"/>
    </xf>
    <xf numFmtId="0" fontId="73" fillId="0" borderId="9" xfId="0" applyFont="1" applyBorder="1" applyAlignment="1">
      <alignment horizontal="center" vertical="center"/>
    </xf>
    <xf numFmtId="14" fontId="73" fillId="0" borderId="9" xfId="0" applyNumberFormat="1" applyFont="1" applyFill="1" applyBorder="1" applyAlignment="1">
      <alignment horizontal="center" vertical="center"/>
    </xf>
    <xf numFmtId="3" fontId="73" fillId="0" borderId="9" xfId="0" applyNumberFormat="1" applyFont="1" applyBorder="1" applyAlignment="1">
      <alignment horizontal="center" vertical="center"/>
    </xf>
    <xf numFmtId="3" fontId="73" fillId="0" borderId="9" xfId="0" applyNumberFormat="1" applyFont="1" applyFill="1" applyBorder="1" applyAlignment="1">
      <alignment horizontal="center" vertical="center"/>
    </xf>
    <xf numFmtId="165" fontId="2" fillId="18" borderId="6" xfId="0" applyNumberFormat="1" applyFont="1" applyFill="1" applyBorder="1" applyAlignment="1">
      <alignment horizontal="center" vertical="center"/>
    </xf>
    <xf numFmtId="0" fontId="76" fillId="18" borderId="6" xfId="0" applyFont="1" applyFill="1" applyBorder="1" applyAlignment="1">
      <alignment horizontal="center" vertical="center" wrapText="1"/>
    </xf>
    <xf numFmtId="0" fontId="21" fillId="18" borderId="6" xfId="0" applyFont="1" applyFill="1" applyBorder="1" applyAlignment="1">
      <alignment horizontal="center" vertical="center" wrapText="1"/>
    </xf>
    <xf numFmtId="0" fontId="79" fillId="18" borderId="6" xfId="0" applyFont="1" applyFill="1" applyBorder="1" applyAlignment="1">
      <alignment horizontal="center" vertical="center" wrapText="1"/>
    </xf>
    <xf numFmtId="0" fontId="73" fillId="20" borderId="6" xfId="0" applyFont="1" applyFill="1" applyBorder="1" applyAlignment="1">
      <alignment vertical="center" wrapText="1"/>
    </xf>
    <xf numFmtId="0" fontId="73" fillId="0" borderId="6" xfId="0" applyFont="1" applyBorder="1" applyAlignment="1">
      <alignment horizontal="center" vertical="center"/>
    </xf>
    <xf numFmtId="14" fontId="73" fillId="0" borderId="6" xfId="0" applyNumberFormat="1" applyFont="1" applyFill="1" applyBorder="1" applyAlignment="1">
      <alignment horizontal="center" vertical="center"/>
    </xf>
    <xf numFmtId="3" fontId="73" fillId="0" borderId="6" xfId="0" applyNumberFormat="1" applyFont="1" applyBorder="1" applyAlignment="1">
      <alignment horizontal="center" vertical="center"/>
    </xf>
    <xf numFmtId="3" fontId="73" fillId="0" borderId="6" xfId="0" applyNumberFormat="1" applyFont="1" applyFill="1" applyBorder="1" applyAlignment="1">
      <alignment horizontal="center" vertical="center"/>
    </xf>
    <xf numFmtId="0" fontId="2" fillId="18" borderId="6" xfId="0" applyFont="1" applyFill="1" applyBorder="1" applyAlignment="1">
      <alignment horizontal="center" vertical="center" shrinkToFit="1"/>
    </xf>
    <xf numFmtId="0" fontId="76" fillId="0" borderId="6" xfId="0" applyFont="1" applyFill="1" applyBorder="1" applyAlignment="1">
      <alignment horizontal="center" vertical="center" wrapText="1"/>
    </xf>
    <xf numFmtId="3" fontId="2" fillId="20" borderId="6" xfId="0" applyNumberFormat="1" applyFont="1" applyFill="1" applyBorder="1" applyAlignment="1">
      <alignment horizontal="center" vertical="center"/>
    </xf>
    <xf numFmtId="165" fontId="2" fillId="20" borderId="1" xfId="0" applyNumberFormat="1" applyFont="1" applyFill="1" applyBorder="1" applyAlignment="1">
      <alignment horizontal="center" vertical="center"/>
    </xf>
    <xf numFmtId="14" fontId="2" fillId="20" borderId="1" xfId="0" applyNumberFormat="1" applyFont="1" applyFill="1" applyBorder="1" applyAlignment="1">
      <alignment horizontal="center" vertical="center"/>
    </xf>
    <xf numFmtId="3" fontId="2" fillId="20"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3" fontId="22" fillId="20" borderId="10" xfId="0" applyNumberFormat="1" applyFont="1" applyFill="1" applyBorder="1" applyAlignment="1">
      <alignment horizontal="center" vertical="center"/>
    </xf>
    <xf numFmtId="0" fontId="3" fillId="24"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4" fontId="2" fillId="8" borderId="6" xfId="0" applyNumberFormat="1" applyFont="1" applyFill="1" applyBorder="1" applyAlignment="1">
      <alignment horizontal="center" vertical="center"/>
    </xf>
    <xf numFmtId="4" fontId="2" fillId="32" borderId="6" xfId="0" applyNumberFormat="1" applyFont="1" applyFill="1" applyBorder="1" applyAlignment="1">
      <alignment horizontal="center" vertical="center"/>
    </xf>
    <xf numFmtId="0" fontId="73" fillId="5" borderId="6" xfId="0" applyFont="1" applyFill="1" applyBorder="1" applyAlignment="1">
      <alignment vertical="center" wrapText="1"/>
    </xf>
    <xf numFmtId="14" fontId="73" fillId="0" borderId="9" xfId="0" applyNumberFormat="1" applyFont="1" applyBorder="1" applyAlignment="1">
      <alignment horizontal="center" vertical="center"/>
    </xf>
    <xf numFmtId="2" fontId="21" fillId="2" borderId="9" xfId="0" applyNumberFormat="1" applyFont="1" applyFill="1" applyBorder="1" applyAlignment="1">
      <alignment horizontal="center" vertical="center" wrapText="1"/>
    </xf>
    <xf numFmtId="3" fontId="73" fillId="0" borderId="27" xfId="0" applyNumberFormat="1" applyFont="1" applyBorder="1" applyAlignment="1">
      <alignment horizontal="center" vertical="center"/>
    </xf>
    <xf numFmtId="2" fontId="21" fillId="2" borderId="36" xfId="0" applyNumberFormat="1" applyFont="1" applyFill="1" applyBorder="1" applyAlignment="1">
      <alignment horizontal="center" vertical="center" wrapText="1"/>
    </xf>
    <xf numFmtId="3" fontId="2" fillId="5" borderId="14" xfId="0" applyNumberFormat="1" applyFont="1" applyFill="1" applyBorder="1" applyAlignment="1">
      <alignment horizontal="center" vertical="center" wrapText="1"/>
    </xf>
    <xf numFmtId="49" fontId="52" fillId="6" borderId="11" xfId="0" applyNumberFormat="1" applyFont="1" applyFill="1" applyBorder="1" applyAlignment="1">
      <alignment horizontal="center" vertical="center"/>
    </xf>
    <xf numFmtId="165" fontId="52" fillId="6" borderId="26" xfId="0" applyNumberFormat="1" applyFont="1" applyFill="1" applyBorder="1" applyAlignment="1">
      <alignment horizontal="center" vertical="center"/>
    </xf>
    <xf numFmtId="2" fontId="75" fillId="31" borderId="6" xfId="0" applyNumberFormat="1" applyFont="1" applyFill="1" applyBorder="1" applyAlignment="1">
      <alignment horizontal="center" vertical="center" wrapText="1"/>
    </xf>
    <xf numFmtId="2" fontId="75" fillId="24" borderId="6" xfId="0" applyNumberFormat="1" applyFont="1" applyFill="1" applyBorder="1" applyAlignment="1">
      <alignment horizontal="center" vertical="center" wrapText="1"/>
    </xf>
    <xf numFmtId="4" fontId="75" fillId="0" borderId="8" xfId="0" applyNumberFormat="1" applyFont="1" applyFill="1" applyBorder="1" applyAlignment="1">
      <alignment horizontal="center" vertical="center" wrapText="1"/>
    </xf>
    <xf numFmtId="2" fontId="3" fillId="24" borderId="6" xfId="0" applyNumberFormat="1" applyFont="1" applyFill="1" applyBorder="1" applyAlignment="1">
      <alignment horizontal="center" vertical="center"/>
    </xf>
    <xf numFmtId="2" fontId="75" fillId="31" borderId="6" xfId="0" applyNumberFormat="1" applyFont="1" applyFill="1" applyBorder="1" applyAlignment="1">
      <alignment horizontal="center" vertical="center"/>
    </xf>
    <xf numFmtId="2" fontId="75" fillId="2" borderId="6" xfId="0" applyNumberFormat="1" applyFont="1" applyFill="1" applyBorder="1" applyAlignment="1">
      <alignment horizontal="center" vertical="center" wrapText="1"/>
    </xf>
    <xf numFmtId="2" fontId="52" fillId="31" borderId="12" xfId="0" applyNumberFormat="1" applyFont="1" applyFill="1" applyBorder="1" applyAlignment="1">
      <alignment horizontal="center" vertical="center" wrapText="1"/>
    </xf>
    <xf numFmtId="2" fontId="52" fillId="24" borderId="12" xfId="0" applyNumberFormat="1"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2" fontId="3" fillId="0" borderId="7" xfId="0" applyNumberFormat="1" applyFont="1" applyFill="1" applyBorder="1" applyAlignment="1">
      <alignment horizontal="center" vertical="center"/>
    </xf>
    <xf numFmtId="0" fontId="7" fillId="2" borderId="12" xfId="0" applyFont="1" applyFill="1" applyBorder="1" applyAlignment="1">
      <alignment horizontal="center" vertical="center" wrapText="1"/>
    </xf>
    <xf numFmtId="2" fontId="7" fillId="0" borderId="12" xfId="0" applyNumberFormat="1" applyFont="1" applyFill="1" applyBorder="1" applyAlignment="1">
      <alignment horizontal="center" vertical="center" wrapText="1"/>
    </xf>
    <xf numFmtId="2" fontId="7" fillId="24" borderId="12" xfId="0" applyNumberFormat="1" applyFont="1" applyFill="1" applyBorder="1" applyAlignment="1">
      <alignment horizontal="center" vertical="center" wrapText="1"/>
    </xf>
    <xf numFmtId="2" fontId="22" fillId="0" borderId="7" xfId="0" applyNumberFormat="1" applyFont="1" applyFill="1" applyBorder="1" applyAlignment="1">
      <alignment horizontal="center" vertical="center" wrapText="1"/>
    </xf>
    <xf numFmtId="2" fontId="3" fillId="24" borderId="7" xfId="0" applyNumberFormat="1" applyFont="1" applyFill="1" applyBorder="1" applyAlignment="1">
      <alignment horizontal="center" vertical="center"/>
    </xf>
    <xf numFmtId="2" fontId="7" fillId="0" borderId="41" xfId="0" applyNumberFormat="1" applyFont="1" applyFill="1" applyBorder="1" applyAlignment="1">
      <alignment horizontal="center" vertical="center"/>
    </xf>
    <xf numFmtId="2" fontId="7" fillId="31" borderId="41" xfId="0" applyNumberFormat="1" applyFont="1" applyFill="1" applyBorder="1" applyAlignment="1">
      <alignment horizontal="center" vertical="center"/>
    </xf>
    <xf numFmtId="2" fontId="7" fillId="2" borderId="12" xfId="0" applyNumberFormat="1" applyFont="1" applyFill="1" applyBorder="1" applyAlignment="1">
      <alignment horizontal="center" vertical="center" wrapText="1"/>
    </xf>
    <xf numFmtId="3" fontId="73" fillId="0" borderId="7" xfId="0" applyNumberFormat="1" applyFont="1" applyBorder="1" applyAlignment="1">
      <alignment horizontal="center" vertical="center"/>
    </xf>
    <xf numFmtId="14" fontId="73" fillId="0" borderId="7" xfId="0" applyNumberFormat="1" applyFont="1" applyBorder="1" applyAlignment="1">
      <alignment horizontal="center" vertical="center"/>
    </xf>
    <xf numFmtId="4" fontId="73" fillId="0" borderId="7" xfId="0" applyNumberFormat="1" applyFont="1" applyBorder="1" applyAlignment="1">
      <alignment horizontal="center" vertical="center"/>
    </xf>
    <xf numFmtId="4" fontId="21" fillId="2" borderId="7" xfId="0" applyNumberFormat="1" applyFont="1" applyFill="1" applyBorder="1" applyAlignment="1">
      <alignment horizontal="center" vertical="center" wrapText="1"/>
    </xf>
    <xf numFmtId="4" fontId="73" fillId="0" borderId="28" xfId="0" applyNumberFormat="1" applyFont="1" applyBorder="1" applyAlignment="1">
      <alignment horizontal="center" vertical="center"/>
    </xf>
    <xf numFmtId="4" fontId="21" fillId="2" borderId="8" xfId="0" applyNumberFormat="1" applyFont="1" applyFill="1" applyBorder="1" applyAlignment="1">
      <alignment horizontal="center" vertical="center" wrapText="1"/>
    </xf>
    <xf numFmtId="0" fontId="52" fillId="6" borderId="7" xfId="0" applyFont="1" applyFill="1" applyBorder="1" applyAlignment="1">
      <alignment horizontal="center" vertical="center" wrapText="1"/>
    </xf>
    <xf numFmtId="165" fontId="22" fillId="0" borderId="1" xfId="0" applyNumberFormat="1" applyFont="1" applyBorder="1" applyAlignment="1">
      <alignment horizontal="center" vertical="center"/>
    </xf>
    <xf numFmtId="2" fontId="7" fillId="0" borderId="16" xfId="0" applyNumberFormat="1" applyFont="1" applyFill="1" applyBorder="1" applyAlignment="1">
      <alignment horizontal="center" vertical="center"/>
    </xf>
    <xf numFmtId="2" fontId="7" fillId="31" borderId="16" xfId="0" applyNumberFormat="1" applyFont="1" applyFill="1" applyBorder="1" applyAlignment="1">
      <alignment horizontal="center" vertical="center"/>
    </xf>
    <xf numFmtId="165" fontId="21" fillId="0" borderId="6" xfId="0" applyNumberFormat="1" applyFont="1" applyFill="1" applyBorder="1" applyAlignment="1">
      <alignment horizontal="center" vertical="center"/>
    </xf>
    <xf numFmtId="0" fontId="2" fillId="2" borderId="6" xfId="0" applyFont="1" applyFill="1" applyBorder="1" applyAlignment="1">
      <alignment horizontal="center" vertical="center" wrapText="1"/>
    </xf>
    <xf numFmtId="2" fontId="2" fillId="0" borderId="6" xfId="0" applyNumberFormat="1" applyFont="1" applyFill="1" applyBorder="1" applyAlignment="1">
      <alignment horizontal="center" vertical="center"/>
    </xf>
    <xf numFmtId="165" fontId="2" fillId="0" borderId="6" xfId="0" applyNumberFormat="1" applyFont="1" applyFill="1" applyBorder="1" applyAlignment="1">
      <alignment horizontal="center" vertical="center"/>
    </xf>
    <xf numFmtId="4" fontId="2" fillId="0" borderId="6" xfId="0" applyNumberFormat="1" applyFont="1" applyFill="1" applyBorder="1" applyAlignment="1">
      <alignment horizontal="center" vertical="center" wrapText="1"/>
    </xf>
    <xf numFmtId="167" fontId="2" fillId="5" borderId="6" xfId="0" applyNumberFormat="1" applyFont="1" applyFill="1" applyBorder="1" applyAlignment="1">
      <alignment horizontal="center" vertical="center"/>
    </xf>
    <xf numFmtId="3" fontId="2" fillId="36" borderId="6" xfId="0" applyNumberFormat="1" applyFont="1" applyFill="1" applyBorder="1" applyAlignment="1">
      <alignment horizontal="center" vertical="center"/>
    </xf>
    <xf numFmtId="3" fontId="2" fillId="5" borderId="6" xfId="0" applyNumberFormat="1" applyFont="1" applyFill="1" applyBorder="1" applyAlignment="1">
      <alignment horizontal="center" vertical="center" wrapText="1"/>
    </xf>
    <xf numFmtId="4" fontId="2" fillId="20" borderId="6" xfId="0" applyNumberFormat="1" applyFont="1" applyFill="1" applyBorder="1" applyAlignment="1">
      <alignment horizontal="center" vertical="center" wrapText="1"/>
    </xf>
    <xf numFmtId="165" fontId="22" fillId="0" borderId="25" xfId="0" applyNumberFormat="1" applyFont="1" applyBorder="1" applyAlignment="1">
      <alignment horizontal="center" vertical="center"/>
    </xf>
    <xf numFmtId="173" fontId="3" fillId="0" borderId="7" xfId="0" applyNumberFormat="1" applyFont="1" applyFill="1" applyBorder="1" applyAlignment="1">
      <alignment horizontal="center" vertical="center"/>
    </xf>
    <xf numFmtId="173" fontId="3" fillId="2" borderId="6" xfId="0" applyNumberFormat="1" applyFont="1" applyFill="1" applyBorder="1" applyAlignment="1">
      <alignment horizontal="center" vertical="center" wrapText="1"/>
    </xf>
    <xf numFmtId="2" fontId="7" fillId="0" borderId="7" xfId="0" applyNumberFormat="1" applyFont="1" applyFill="1" applyBorder="1" applyAlignment="1">
      <alignment horizontal="center" vertical="center"/>
    </xf>
    <xf numFmtId="173" fontId="7" fillId="0" borderId="7" xfId="0" applyNumberFormat="1" applyFont="1" applyFill="1" applyBorder="1" applyAlignment="1">
      <alignment horizontal="center" vertical="center"/>
    </xf>
    <xf numFmtId="2" fontId="7" fillId="31" borderId="7" xfId="0" applyNumberFormat="1" applyFont="1" applyFill="1" applyBorder="1" applyAlignment="1">
      <alignment horizontal="center" vertical="center"/>
    </xf>
    <xf numFmtId="164" fontId="73" fillId="0" borderId="9" xfId="0" applyNumberFormat="1" applyFont="1" applyBorder="1" applyAlignment="1">
      <alignment horizontal="center" vertical="center"/>
    </xf>
    <xf numFmtId="0" fontId="73" fillId="0" borderId="27" xfId="0" applyFont="1" applyBorder="1" applyAlignment="1">
      <alignment horizontal="center" vertical="center"/>
    </xf>
    <xf numFmtId="0" fontId="73" fillId="0" borderId="28" xfId="0" applyFont="1" applyBorder="1" applyAlignment="1">
      <alignment horizontal="center" vertical="center"/>
    </xf>
    <xf numFmtId="2" fontId="21" fillId="2" borderId="8" xfId="0" applyNumberFormat="1" applyFont="1" applyFill="1" applyBorder="1" applyAlignment="1">
      <alignment horizontal="center" vertical="center" wrapText="1"/>
    </xf>
    <xf numFmtId="2" fontId="2" fillId="5" borderId="6" xfId="0" applyNumberFormat="1" applyFont="1" applyFill="1" applyBorder="1" applyAlignment="1">
      <alignment horizontal="center" vertical="center"/>
    </xf>
    <xf numFmtId="165" fontId="3" fillId="0" borderId="12" xfId="0" applyNumberFormat="1" applyFont="1" applyFill="1" applyBorder="1" applyAlignment="1">
      <alignment horizontal="center" vertical="center"/>
    </xf>
    <xf numFmtId="2" fontId="7" fillId="31" borderId="12" xfId="0" applyNumberFormat="1" applyFont="1" applyFill="1" applyBorder="1" applyAlignment="1">
      <alignment horizontal="center" vertical="center"/>
    </xf>
    <xf numFmtId="165" fontId="21" fillId="0" borderId="59" xfId="0" applyNumberFormat="1" applyFont="1" applyFill="1" applyBorder="1" applyAlignment="1">
      <alignment horizontal="center" vertical="center"/>
    </xf>
    <xf numFmtId="0" fontId="2" fillId="2" borderId="16" xfId="0" applyFont="1" applyFill="1" applyBorder="1" applyAlignment="1">
      <alignment horizontal="center" vertical="center" wrapText="1"/>
    </xf>
    <xf numFmtId="4" fontId="77" fillId="0" borderId="16" xfId="0" applyNumberFormat="1" applyFont="1" applyBorder="1" applyAlignment="1">
      <alignment horizontal="center" vertical="center" wrapText="1"/>
    </xf>
    <xf numFmtId="165" fontId="2" fillId="5" borderId="6" xfId="0" applyNumberFormat="1" applyFont="1" applyFill="1" applyBorder="1" applyAlignment="1">
      <alignment horizontal="center" vertical="center"/>
    </xf>
    <xf numFmtId="3" fontId="21" fillId="5" borderId="6" xfId="0" applyNumberFormat="1" applyFont="1" applyFill="1" applyBorder="1" applyAlignment="1">
      <alignment vertical="center" wrapText="1"/>
    </xf>
    <xf numFmtId="168" fontId="2" fillId="5" borderId="6" xfId="2" applyNumberFormat="1" applyFont="1" applyFill="1" applyBorder="1" applyAlignment="1">
      <alignment horizontal="center" vertical="center"/>
    </xf>
    <xf numFmtId="165" fontId="7" fillId="0" borderId="25" xfId="0" applyNumberFormat="1" applyFont="1" applyBorder="1" applyAlignment="1">
      <alignment horizontal="center" vertical="center"/>
    </xf>
    <xf numFmtId="2" fontId="22" fillId="24" borderId="6" xfId="0" applyNumberFormat="1" applyFont="1" applyFill="1" applyBorder="1" applyAlignment="1">
      <alignment horizontal="center" vertical="center" wrapText="1"/>
    </xf>
    <xf numFmtId="4" fontId="2" fillId="0" borderId="7" xfId="0" applyNumberFormat="1" applyFont="1" applyFill="1" applyBorder="1" applyAlignment="1">
      <alignment horizontal="center" vertical="center"/>
    </xf>
    <xf numFmtId="167" fontId="2" fillId="36" borderId="6" xfId="0" applyNumberFormat="1" applyFont="1" applyFill="1" applyBorder="1" applyAlignment="1">
      <alignment horizontal="center" vertical="center"/>
    </xf>
    <xf numFmtId="169" fontId="2" fillId="5" borderId="6" xfId="2" applyNumberFormat="1" applyFont="1" applyFill="1" applyBorder="1" applyAlignment="1">
      <alignment horizontal="center" vertical="center"/>
    </xf>
    <xf numFmtId="49" fontId="3" fillId="2" borderId="31" xfId="0" applyNumberFormat="1" applyFont="1" applyFill="1" applyBorder="1" applyAlignment="1">
      <alignment horizontal="center" vertical="center"/>
    </xf>
    <xf numFmtId="165" fontId="7" fillId="0" borderId="7" xfId="0" applyNumberFormat="1" applyFont="1" applyBorder="1" applyAlignment="1">
      <alignment horizontal="center" vertical="center"/>
    </xf>
    <xf numFmtId="4" fontId="2" fillId="0" borderId="28" xfId="0" applyNumberFormat="1" applyFont="1" applyFill="1" applyBorder="1" applyAlignment="1">
      <alignment horizontal="center" vertical="center"/>
    </xf>
    <xf numFmtId="3" fontId="2" fillId="28" borderId="6" xfId="0" applyNumberFormat="1" applyFont="1" applyFill="1" applyBorder="1" applyAlignment="1">
      <alignment vertical="center"/>
    </xf>
    <xf numFmtId="165" fontId="2" fillId="28" borderId="6" xfId="0" applyNumberFormat="1" applyFont="1" applyFill="1" applyBorder="1" applyAlignment="1">
      <alignment vertical="center" wrapText="1"/>
    </xf>
    <xf numFmtId="165" fontId="52" fillId="0" borderId="15" xfId="0" applyNumberFormat="1" applyFont="1" applyFill="1" applyBorder="1" applyAlignment="1">
      <alignment horizontal="center" vertical="center" wrapText="1"/>
    </xf>
    <xf numFmtId="0" fontId="73" fillId="28" borderId="1" xfId="0" applyFont="1" applyFill="1" applyBorder="1" applyAlignment="1">
      <alignment horizontal="left" vertical="center" wrapText="1"/>
    </xf>
    <xf numFmtId="3" fontId="2" fillId="28" borderId="1" xfId="0" applyNumberFormat="1" applyFont="1" applyFill="1" applyBorder="1" applyAlignment="1">
      <alignment horizontal="center" vertical="center"/>
    </xf>
    <xf numFmtId="1" fontId="2" fillId="28" borderId="1" xfId="0" applyNumberFormat="1" applyFont="1" applyFill="1" applyBorder="1" applyAlignment="1">
      <alignment horizontal="center" vertical="center" wrapText="1"/>
    </xf>
    <xf numFmtId="165" fontId="2" fillId="28" borderId="1" xfId="0" applyNumberFormat="1" applyFont="1" applyFill="1" applyBorder="1" applyAlignment="1">
      <alignment horizontal="center" vertical="center"/>
    </xf>
    <xf numFmtId="0" fontId="2" fillId="28" borderId="1" xfId="0" applyFont="1" applyFill="1" applyBorder="1" applyAlignment="1">
      <alignment horizontal="center" vertical="center" wrapText="1"/>
    </xf>
    <xf numFmtId="165" fontId="21" fillId="28" borderId="1" xfId="0" applyNumberFormat="1" applyFont="1" applyFill="1" applyBorder="1" applyAlignment="1">
      <alignment horizontal="center" vertical="center" wrapText="1"/>
    </xf>
    <xf numFmtId="1" fontId="2" fillId="29" borderId="1" xfId="0" applyNumberFormat="1" applyFont="1" applyFill="1" applyBorder="1" applyAlignment="1">
      <alignment horizontal="center" vertical="center" wrapText="1"/>
    </xf>
    <xf numFmtId="166" fontId="2" fillId="0" borderId="6" xfId="0" applyNumberFormat="1" applyFont="1" applyFill="1" applyBorder="1" applyAlignment="1">
      <alignment horizontal="center" vertical="center" wrapText="1"/>
    </xf>
    <xf numFmtId="165" fontId="2" fillId="0" borderId="6"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right" vertical="center" wrapText="1"/>
    </xf>
    <xf numFmtId="0" fontId="2" fillId="29" borderId="6" xfId="0" applyFont="1" applyFill="1" applyBorder="1" applyAlignment="1">
      <alignment horizontal="center" vertical="center" wrapText="1"/>
    </xf>
    <xf numFmtId="1" fontId="2" fillId="29" borderId="1" xfId="0" applyNumberFormat="1" applyFont="1" applyFill="1" applyBorder="1" applyAlignment="1">
      <alignment horizontal="right" vertical="center" wrapText="1"/>
    </xf>
    <xf numFmtId="2" fontId="3" fillId="24" borderId="1" xfId="0" applyNumberFormat="1" applyFont="1" applyFill="1" applyBorder="1" applyAlignment="1">
      <alignment horizontal="center" vertical="center" wrapText="1"/>
    </xf>
    <xf numFmtId="4" fontId="21" fillId="0" borderId="6" xfId="0" applyNumberFormat="1" applyFont="1" applyBorder="1" applyAlignment="1">
      <alignment horizontal="center" vertical="center" wrapText="1"/>
    </xf>
    <xf numFmtId="3" fontId="21" fillId="28" borderId="6" xfId="0" applyNumberFormat="1" applyFont="1" applyFill="1" applyBorder="1" applyAlignment="1">
      <alignment horizontal="center" vertical="center"/>
    </xf>
    <xf numFmtId="2" fontId="2" fillId="29" borderId="6" xfId="0" applyNumberFormat="1" applyFont="1" applyFill="1" applyBorder="1" applyAlignment="1">
      <alignment horizontal="center" vertical="center" wrapText="1"/>
    </xf>
    <xf numFmtId="2" fontId="7" fillId="31" borderId="12" xfId="0" applyNumberFormat="1" applyFont="1" applyFill="1" applyBorder="1" applyAlignment="1">
      <alignment horizontal="center" vertical="center" wrapText="1"/>
    </xf>
    <xf numFmtId="2" fontId="2" fillId="0" borderId="7" xfId="0" applyNumberFormat="1" applyFont="1" applyFill="1" applyBorder="1" applyAlignment="1">
      <alignment horizontal="center" vertical="center"/>
    </xf>
    <xf numFmtId="2" fontId="2" fillId="0" borderId="28" xfId="0" applyNumberFormat="1" applyFont="1" applyFill="1" applyBorder="1" applyAlignment="1">
      <alignment horizontal="center" vertical="center"/>
    </xf>
    <xf numFmtId="4" fontId="21" fillId="0" borderId="7" xfId="0" applyNumberFormat="1" applyFont="1" applyBorder="1" applyAlignment="1">
      <alignment horizontal="center" vertical="center" wrapText="1"/>
    </xf>
    <xf numFmtId="4" fontId="77" fillId="0" borderId="7" xfId="0" applyNumberFormat="1" applyFont="1" applyBorder="1" applyAlignment="1">
      <alignment horizontal="center" vertical="center" wrapText="1"/>
    </xf>
    <xf numFmtId="4" fontId="2" fillId="0" borderId="55" xfId="0" applyNumberFormat="1" applyFont="1" applyFill="1" applyBorder="1" applyAlignment="1">
      <alignment horizontal="center" vertical="center" wrapText="1"/>
    </xf>
    <xf numFmtId="14" fontId="2" fillId="29" borderId="6" xfId="0" applyNumberFormat="1" applyFont="1" applyFill="1" applyBorder="1" applyAlignment="1">
      <alignment horizontal="center" vertical="center" wrapText="1"/>
    </xf>
    <xf numFmtId="0" fontId="2" fillId="18" borderId="1" xfId="0" applyFont="1" applyFill="1" applyBorder="1" applyAlignment="1">
      <alignment horizontal="center" vertical="center" wrapText="1"/>
    </xf>
    <xf numFmtId="165" fontId="21" fillId="18" borderId="6" xfId="0" applyNumberFormat="1" applyFont="1" applyFill="1" applyBorder="1" applyAlignment="1">
      <alignment horizontal="center" vertical="center" wrapText="1"/>
    </xf>
    <xf numFmtId="165" fontId="21" fillId="18" borderId="1" xfId="0" applyNumberFormat="1" applyFont="1" applyFill="1" applyBorder="1" applyAlignment="1">
      <alignment horizontal="center" vertical="center" wrapText="1"/>
    </xf>
    <xf numFmtId="174" fontId="2" fillId="18" borderId="1" xfId="0" applyNumberFormat="1" applyFont="1" applyFill="1" applyBorder="1" applyAlignment="1">
      <alignment horizontal="center" vertical="center" wrapText="1"/>
    </xf>
    <xf numFmtId="4" fontId="2" fillId="28" borderId="6" xfId="0" applyNumberFormat="1" applyFont="1" applyFill="1" applyBorder="1" applyAlignment="1">
      <alignment horizontal="center" vertical="center"/>
    </xf>
    <xf numFmtId="2" fontId="2" fillId="28" borderId="6" xfId="0" applyNumberFormat="1" applyFont="1" applyFill="1" applyBorder="1" applyAlignment="1">
      <alignment horizontal="center" vertical="center" wrapText="1"/>
    </xf>
    <xf numFmtId="2" fontId="2" fillId="28" borderId="6" xfId="0" applyNumberFormat="1" applyFont="1" applyFill="1" applyBorder="1" applyAlignment="1">
      <alignment horizontal="center" vertical="center"/>
    </xf>
    <xf numFmtId="166" fontId="3" fillId="24" borderId="6" xfId="0" applyNumberFormat="1" applyFont="1" applyFill="1" applyBorder="1" applyAlignment="1">
      <alignment horizontal="center" vertical="center" wrapText="1"/>
    </xf>
    <xf numFmtId="166" fontId="7" fillId="24" borderId="6" xfId="0" applyNumberFormat="1" applyFont="1" applyFill="1" applyBorder="1" applyAlignment="1">
      <alignment horizontal="center" vertical="center" wrapText="1"/>
    </xf>
    <xf numFmtId="2" fontId="7" fillId="0" borderId="6" xfId="0" applyNumberFormat="1" applyFont="1" applyBorder="1" applyAlignment="1">
      <alignment horizontal="center" vertical="center"/>
    </xf>
    <xf numFmtId="0" fontId="10" fillId="0" borderId="1" xfId="0" applyFont="1" applyBorder="1" applyAlignment="1">
      <alignment horizontal="left" vertical="center" wrapText="1"/>
    </xf>
    <xf numFmtId="0" fontId="10" fillId="0" borderId="16" xfId="0" applyFont="1" applyBorder="1" applyAlignment="1">
      <alignment horizontal="center" vertical="center"/>
    </xf>
    <xf numFmtId="164" fontId="10" fillId="0" borderId="16" xfId="0" applyNumberFormat="1" applyFont="1" applyBorder="1" applyAlignment="1">
      <alignment horizontal="center" vertical="center"/>
    </xf>
    <xf numFmtId="2" fontId="3" fillId="2" borderId="1" xfId="0" applyNumberFormat="1" applyFont="1" applyFill="1" applyBorder="1" applyAlignment="1">
      <alignment horizontal="center" vertical="center" wrapText="1"/>
    </xf>
    <xf numFmtId="0" fontId="10" fillId="0" borderId="58" xfId="0" applyFont="1" applyBorder="1" applyAlignment="1">
      <alignment horizontal="center" vertical="center"/>
    </xf>
    <xf numFmtId="2" fontId="3" fillId="2" borderId="10" xfId="0" applyNumberFormat="1" applyFont="1" applyFill="1" applyBorder="1" applyAlignment="1">
      <alignment horizontal="center" vertical="center" wrapText="1"/>
    </xf>
    <xf numFmtId="0" fontId="2" fillId="18" borderId="1" xfId="0" applyFont="1" applyFill="1" applyBorder="1" applyAlignment="1">
      <alignment horizontal="center" vertical="center"/>
    </xf>
    <xf numFmtId="14" fontId="2" fillId="18" borderId="1" xfId="0" applyNumberFormat="1" applyFont="1" applyFill="1" applyBorder="1" applyAlignment="1">
      <alignment horizontal="center" vertical="center"/>
    </xf>
    <xf numFmtId="0" fontId="2" fillId="18" borderId="1" xfId="0" applyFont="1" applyFill="1" applyBorder="1"/>
    <xf numFmtId="2" fontId="3" fillId="23" borderId="10" xfId="0" applyNumberFormat="1" applyFont="1" applyFill="1" applyBorder="1" applyAlignment="1">
      <alignment horizontal="center" vertical="center" wrapText="1"/>
    </xf>
    <xf numFmtId="0" fontId="10" fillId="24" borderId="7" xfId="0" applyFont="1" applyFill="1" applyBorder="1" applyAlignment="1">
      <alignment horizontal="left" vertical="center" wrapText="1"/>
    </xf>
    <xf numFmtId="0" fontId="2" fillId="18" borderId="6" xfId="0" applyFont="1" applyFill="1" applyBorder="1" applyAlignment="1">
      <alignment horizontal="center"/>
    </xf>
    <xf numFmtId="0" fontId="10" fillId="0" borderId="6" xfId="0" applyFont="1" applyBorder="1" applyAlignment="1">
      <alignment horizontal="left" vertical="center" wrapText="1"/>
    </xf>
    <xf numFmtId="0" fontId="10" fillId="18" borderId="6" xfId="0" applyFont="1" applyFill="1" applyBorder="1" applyAlignment="1">
      <alignment horizontal="left" vertical="center" wrapText="1"/>
    </xf>
    <xf numFmtId="0" fontId="21" fillId="0" borderId="6" xfId="0" applyFont="1" applyBorder="1" applyAlignment="1">
      <alignment horizontal="center" vertical="center"/>
    </xf>
    <xf numFmtId="14" fontId="21" fillId="0" borderId="6" xfId="0" applyNumberFormat="1" applyFont="1" applyBorder="1" applyAlignment="1">
      <alignment horizontal="center" vertical="center"/>
    </xf>
    <xf numFmtId="2" fontId="21" fillId="0" borderId="6" xfId="0" applyNumberFormat="1" applyFont="1" applyBorder="1" applyAlignment="1">
      <alignment horizontal="center" vertical="center"/>
    </xf>
    <xf numFmtId="2" fontId="76" fillId="0" borderId="6" xfId="0" applyNumberFormat="1" applyFont="1" applyFill="1" applyBorder="1" applyAlignment="1">
      <alignment horizontal="center" vertical="center" wrapText="1"/>
    </xf>
    <xf numFmtId="0" fontId="21" fillId="18" borderId="6" xfId="0" applyFont="1" applyFill="1" applyBorder="1" applyAlignment="1">
      <alignment horizontal="center" vertical="center"/>
    </xf>
    <xf numFmtId="14" fontId="21" fillId="18" borderId="6" xfId="0" applyNumberFormat="1" applyFont="1" applyFill="1" applyBorder="1" applyAlignment="1">
      <alignment horizontal="center" vertical="center"/>
    </xf>
    <xf numFmtId="2" fontId="21" fillId="18" borderId="6" xfId="0" applyNumberFormat="1" applyFont="1" applyFill="1" applyBorder="1" applyAlignment="1">
      <alignment horizontal="center" vertical="center"/>
    </xf>
    <xf numFmtId="0" fontId="21" fillId="18" borderId="6" xfId="0" applyFont="1" applyFill="1" applyBorder="1"/>
    <xf numFmtId="2" fontId="3" fillId="24" borderId="7" xfId="0" applyNumberFormat="1" applyFont="1" applyFill="1" applyBorder="1" applyAlignment="1">
      <alignment horizontal="right" vertical="center" wrapText="1"/>
    </xf>
    <xf numFmtId="2" fontId="3" fillId="31" borderId="7" xfId="0" applyNumberFormat="1" applyFont="1" applyFill="1" applyBorder="1" applyAlignment="1">
      <alignment horizontal="center" vertical="center" wrapText="1"/>
    </xf>
    <xf numFmtId="2" fontId="7" fillId="31" borderId="7" xfId="0" applyNumberFormat="1" applyFont="1" applyFill="1" applyBorder="1" applyAlignment="1">
      <alignment horizontal="center" vertical="center" wrapText="1"/>
    </xf>
    <xf numFmtId="0" fontId="2" fillId="8" borderId="6"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2" fillId="13" borderId="4" xfId="0" applyFont="1" applyFill="1" applyBorder="1" applyAlignment="1">
      <alignment horizontal="center" vertical="center"/>
    </xf>
    <xf numFmtId="0" fontId="15" fillId="16" borderId="4" xfId="0" applyFont="1" applyFill="1" applyBorder="1" applyAlignment="1">
      <alignment horizontal="right" vertical="center"/>
    </xf>
    <xf numFmtId="0" fontId="15" fillId="16" borderId="4" xfId="0" applyFont="1" applyFill="1" applyBorder="1" applyAlignment="1">
      <alignment horizontal="left" vertical="center"/>
    </xf>
    <xf numFmtId="0" fontId="2" fillId="16" borderId="4" xfId="0" applyFont="1" applyFill="1" applyBorder="1" applyAlignment="1">
      <alignment horizontal="center" vertical="center"/>
    </xf>
    <xf numFmtId="0" fontId="2" fillId="13" borderId="23" xfId="0" applyFont="1" applyFill="1" applyBorder="1" applyAlignment="1">
      <alignment horizontal="center" vertical="center"/>
    </xf>
    <xf numFmtId="4" fontId="10" fillId="31" borderId="28" xfId="0" applyNumberFormat="1" applyFont="1" applyFill="1" applyBorder="1" applyAlignment="1">
      <alignment horizontal="center" vertical="center"/>
    </xf>
    <xf numFmtId="3" fontId="21" fillId="5" borderId="14" xfId="0" applyNumberFormat="1" applyFont="1" applyFill="1" applyBorder="1" applyAlignment="1">
      <alignment horizontal="left" vertical="top" wrapText="1"/>
    </xf>
    <xf numFmtId="0" fontId="10" fillId="0" borderId="30" xfId="0" applyFont="1" applyBorder="1" applyAlignment="1">
      <alignment horizontal="justify" vertical="top" wrapText="1"/>
    </xf>
    <xf numFmtId="164" fontId="21" fillId="0" borderId="6" xfId="0" applyNumberFormat="1" applyFont="1" applyBorder="1" applyAlignment="1">
      <alignment horizontal="center" vertical="center"/>
    </xf>
    <xf numFmtId="164" fontId="21" fillId="0" borderId="6" xfId="0" applyNumberFormat="1" applyFont="1" applyBorder="1" applyAlignment="1">
      <alignment horizontal="center" vertical="center" wrapText="1"/>
    </xf>
    <xf numFmtId="0" fontId="21" fillId="0" borderId="6" xfId="0" applyFont="1" applyBorder="1" applyAlignment="1">
      <alignment wrapText="1"/>
    </xf>
    <xf numFmtId="166" fontId="21" fillId="0" borderId="6" xfId="0" applyNumberFormat="1" applyFont="1" applyBorder="1" applyAlignment="1">
      <alignment wrapText="1"/>
    </xf>
    <xf numFmtId="164" fontId="21" fillId="18" borderId="6" xfId="0" applyNumberFormat="1" applyFont="1" applyFill="1" applyBorder="1" applyAlignment="1">
      <alignment horizontal="center" vertical="center" wrapText="1"/>
    </xf>
    <xf numFmtId="0" fontId="21" fillId="18" borderId="6" xfId="0" applyFont="1" applyFill="1" applyBorder="1" applyAlignment="1">
      <alignment wrapText="1"/>
    </xf>
    <xf numFmtId="166" fontId="21" fillId="18" borderId="6" xfId="0" applyNumberFormat="1" applyFont="1" applyFill="1" applyBorder="1" applyAlignment="1">
      <alignment wrapText="1"/>
    </xf>
    <xf numFmtId="0" fontId="10" fillId="0" borderId="39" xfId="0" applyFont="1" applyBorder="1" applyAlignment="1">
      <alignment horizontal="justify" vertical="top" wrapText="1"/>
    </xf>
    <xf numFmtId="164" fontId="21" fillId="0" borderId="6" xfId="0" applyNumberFormat="1" applyFont="1" applyFill="1" applyBorder="1" applyAlignment="1">
      <alignment horizontal="center" vertical="center" wrapText="1"/>
    </xf>
    <xf numFmtId="0" fontId="21" fillId="0" borderId="6" xfId="0" applyFont="1" applyFill="1" applyBorder="1" applyAlignment="1">
      <alignment wrapText="1"/>
    </xf>
    <xf numFmtId="166" fontId="21" fillId="0" borderId="6" xfId="0" applyNumberFormat="1" applyFont="1" applyFill="1" applyBorder="1" applyAlignment="1">
      <alignment wrapText="1"/>
    </xf>
    <xf numFmtId="164" fontId="21" fillId="0" borderId="14" xfId="0" applyNumberFormat="1" applyFont="1" applyFill="1" applyBorder="1" applyAlignment="1">
      <alignment horizontal="center" vertical="center" wrapText="1"/>
    </xf>
    <xf numFmtId="164" fontId="21" fillId="18" borderId="6" xfId="0" applyNumberFormat="1" applyFont="1" applyFill="1" applyBorder="1"/>
    <xf numFmtId="166" fontId="21" fillId="18" borderId="6" xfId="0" applyNumberFormat="1" applyFont="1" applyFill="1" applyBorder="1" applyAlignment="1">
      <alignment horizontal="right"/>
    </xf>
    <xf numFmtId="2" fontId="7" fillId="0" borderId="6" xfId="0" applyNumberFormat="1" applyFont="1" applyFill="1" applyBorder="1" applyAlignment="1">
      <alignment horizontal="center"/>
    </xf>
    <xf numFmtId="165" fontId="7" fillId="0" borderId="6" xfId="0" applyNumberFormat="1" applyFont="1" applyBorder="1" applyAlignment="1">
      <alignment horizontal="center" vertical="center" wrapText="1"/>
    </xf>
    <xf numFmtId="165" fontId="7" fillId="0" borderId="6" xfId="0" applyNumberFormat="1" applyFont="1" applyFill="1" applyBorder="1" applyAlignment="1">
      <alignment horizontal="center" vertical="center" wrapText="1"/>
    </xf>
    <xf numFmtId="2" fontId="24" fillId="0" borderId="6" xfId="0" applyNumberFormat="1" applyFont="1" applyFill="1" applyBorder="1" applyAlignment="1">
      <alignment horizontal="center" vertical="center" wrapText="1"/>
    </xf>
    <xf numFmtId="165" fontId="7" fillId="0" borderId="1" xfId="0" applyNumberFormat="1" applyFont="1" applyFill="1" applyBorder="1" applyAlignment="1">
      <alignment vertical="center"/>
    </xf>
    <xf numFmtId="165" fontId="7" fillId="0" borderId="16" xfId="0" applyNumberFormat="1" applyFont="1" applyFill="1" applyBorder="1" applyAlignment="1">
      <alignment vertical="center"/>
    </xf>
    <xf numFmtId="165" fontId="7" fillId="0" borderId="7" xfId="0" applyNumberFormat="1" applyFont="1" applyFill="1" applyBorder="1" applyAlignment="1">
      <alignment vertical="center"/>
    </xf>
    <xf numFmtId="2" fontId="22" fillId="0" borderId="6" xfId="0" applyNumberFormat="1" applyFont="1" applyBorder="1" applyAlignment="1">
      <alignment horizontal="center" vertical="center" wrapText="1"/>
    </xf>
    <xf numFmtId="2" fontId="22" fillId="2" borderId="6" xfId="0" applyNumberFormat="1" applyFont="1" applyFill="1" applyBorder="1" applyAlignment="1">
      <alignment horizontal="center" vertical="center" wrapText="1"/>
    </xf>
    <xf numFmtId="4" fontId="24" fillId="0" borderId="14" xfId="0" applyNumberFormat="1" applyFont="1" applyFill="1" applyBorder="1" applyAlignment="1">
      <alignment horizontal="center" vertical="center" wrapText="1"/>
    </xf>
    <xf numFmtId="165" fontId="7" fillId="6" borderId="54" xfId="0" applyNumberFormat="1" applyFont="1" applyFill="1" applyBorder="1" applyAlignment="1">
      <alignment horizontal="center" vertical="center"/>
    </xf>
    <xf numFmtId="165" fontId="52" fillId="6" borderId="54"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165" fontId="7" fillId="0" borderId="1" xfId="0" applyNumberFormat="1" applyFont="1" applyFill="1" applyBorder="1" applyAlignment="1">
      <alignment horizontal="center" vertical="center"/>
    </xf>
    <xf numFmtId="165" fontId="7" fillId="0" borderId="16" xfId="0" applyNumberFormat="1" applyFont="1" applyFill="1" applyBorder="1" applyAlignment="1">
      <alignment horizontal="center" vertical="center"/>
    </xf>
    <xf numFmtId="165" fontId="7" fillId="0" borderId="7" xfId="0" applyNumberFormat="1" applyFont="1" applyFill="1" applyBorder="1" applyAlignment="1">
      <alignment horizontal="center" vertical="center"/>
    </xf>
    <xf numFmtId="0" fontId="3" fillId="0" borderId="6" xfId="0" applyFont="1" applyFill="1" applyBorder="1" applyAlignment="1">
      <alignment horizontal="center" vertical="center" wrapText="1"/>
    </xf>
    <xf numFmtId="4" fontId="46" fillId="0" borderId="16" xfId="0" applyNumberFormat="1" applyFont="1" applyBorder="1" applyAlignment="1">
      <alignment horizontal="center" vertical="center" wrapText="1"/>
    </xf>
    <xf numFmtId="49" fontId="9" fillId="5" borderId="1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165" fontId="3" fillId="0" borderId="16" xfId="0" applyNumberFormat="1" applyFont="1" applyFill="1" applyBorder="1" applyAlignment="1">
      <alignment horizontal="center" vertical="center"/>
    </xf>
    <xf numFmtId="165" fontId="52" fillId="6" borderId="56" xfId="0" applyNumberFormat="1" applyFont="1" applyFill="1" applyBorder="1" applyAlignment="1">
      <alignment horizontal="center" vertical="center"/>
    </xf>
    <xf numFmtId="165" fontId="7" fillId="6" borderId="6" xfId="0" applyNumberFormat="1" applyFont="1" applyFill="1" applyBorder="1" applyAlignment="1">
      <alignment horizontal="center" vertical="center"/>
    </xf>
    <xf numFmtId="0" fontId="12" fillId="0" borderId="6" xfId="0" applyFont="1" applyFill="1" applyBorder="1" applyAlignment="1">
      <alignment horizontal="center" vertical="center" wrapText="1"/>
    </xf>
    <xf numFmtId="0" fontId="12" fillId="0" borderId="1" xfId="0" applyFont="1" applyFill="1" applyBorder="1" applyAlignment="1">
      <alignment horizontal="center" vertical="center" wrapText="1"/>
    </xf>
    <xf numFmtId="165" fontId="7" fillId="6" borderId="26" xfId="0" applyNumberFormat="1" applyFont="1" applyFill="1" applyBorder="1" applyAlignment="1">
      <alignment horizontal="center" vertical="center"/>
    </xf>
    <xf numFmtId="49" fontId="12" fillId="2" borderId="17" xfId="0" applyNumberFormat="1" applyFont="1" applyFill="1" applyBorder="1" applyAlignment="1">
      <alignment horizontal="center" vertical="center"/>
    </xf>
    <xf numFmtId="4" fontId="7" fillId="0" borderId="1" xfId="0" applyNumberFormat="1" applyFont="1" applyFill="1" applyBorder="1" applyAlignment="1">
      <alignment horizontal="center" vertical="center" wrapText="1"/>
    </xf>
    <xf numFmtId="4" fontId="46" fillId="0" borderId="7" xfId="0" applyNumberFormat="1" applyFont="1" applyBorder="1" applyAlignment="1">
      <alignment horizontal="center" vertical="center" wrapText="1"/>
    </xf>
    <xf numFmtId="49" fontId="9" fillId="5" borderId="17" xfId="0" applyNumberFormat="1" applyFont="1" applyFill="1" applyBorder="1" applyAlignment="1">
      <alignment horizontal="center" vertical="center"/>
    </xf>
    <xf numFmtId="49" fontId="12" fillId="2" borderId="6" xfId="0" applyNumberFormat="1" applyFont="1" applyFill="1" applyBorder="1" applyAlignment="1">
      <alignment horizontal="center" vertical="center"/>
    </xf>
    <xf numFmtId="165" fontId="3" fillId="0" borderId="6" xfId="0" applyNumberFormat="1" applyFont="1" applyFill="1" applyBorder="1" applyAlignment="1">
      <alignment horizontal="center" vertical="center"/>
    </xf>
    <xf numFmtId="0" fontId="21" fillId="0" borderId="16" xfId="0" applyFont="1" applyBorder="1" applyAlignment="1">
      <alignment horizontal="center" vertical="center"/>
    </xf>
    <xf numFmtId="0" fontId="21" fillId="0" borderId="7" xfId="0" applyFont="1" applyBorder="1" applyAlignment="1">
      <alignment horizontal="center" vertical="center"/>
    </xf>
    <xf numFmtId="165" fontId="7" fillId="11" borderId="9"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49" fontId="9" fillId="5" borderId="6" xfId="0" applyNumberFormat="1" applyFont="1" applyFill="1" applyBorder="1" applyAlignment="1">
      <alignment horizontal="center" vertical="center"/>
    </xf>
    <xf numFmtId="4" fontId="3" fillId="0" borderId="1" xfId="0" applyNumberFormat="1" applyFont="1" applyFill="1" applyBorder="1" applyAlignment="1">
      <alignment horizontal="center" vertical="center"/>
    </xf>
    <xf numFmtId="1" fontId="3" fillId="0" borderId="4" xfId="0" applyNumberFormat="1" applyFont="1" applyBorder="1" applyAlignment="1">
      <alignment horizontal="center" vertical="top" wrapText="1"/>
    </xf>
    <xf numFmtId="49" fontId="3" fillId="2" borderId="16" xfId="0" applyNumberFormat="1" applyFont="1" applyFill="1" applyBorder="1" applyAlignment="1">
      <alignment horizontal="center" vertical="center"/>
    </xf>
    <xf numFmtId="0" fontId="8" fillId="0" borderId="59" xfId="0" applyFont="1" applyFill="1" applyBorder="1" applyAlignment="1">
      <alignment horizontal="center" vertical="center" wrapText="1"/>
    </xf>
    <xf numFmtId="4" fontId="46" fillId="31" borderId="16" xfId="0" applyNumberFormat="1" applyFont="1" applyFill="1" applyBorder="1" applyAlignment="1">
      <alignment horizontal="center" vertical="center" wrapText="1"/>
    </xf>
    <xf numFmtId="4" fontId="46" fillId="31" borderId="7" xfId="0" applyNumberFormat="1" applyFont="1" applyFill="1" applyBorder="1" applyAlignment="1">
      <alignment horizontal="center" vertical="center" wrapText="1"/>
    </xf>
    <xf numFmtId="0" fontId="2" fillId="12" borderId="14" xfId="0" applyFont="1" applyFill="1" applyBorder="1" applyAlignment="1">
      <alignment horizontal="center"/>
    </xf>
    <xf numFmtId="0" fontId="2" fillId="12" borderId="26" xfId="0" applyFont="1" applyFill="1" applyBorder="1" applyAlignment="1">
      <alignment horizontal="center"/>
    </xf>
    <xf numFmtId="0" fontId="2" fillId="12" borderId="29" xfId="0" applyFont="1" applyFill="1" applyBorder="1" applyAlignment="1">
      <alignment horizontal="center"/>
    </xf>
    <xf numFmtId="0" fontId="21" fillId="0" borderId="15" xfId="0" applyFont="1" applyBorder="1" applyAlignment="1">
      <alignment horizontal="center" vertical="center"/>
    </xf>
    <xf numFmtId="0" fontId="21" fillId="0" borderId="58" xfId="0" applyFont="1" applyBorder="1" applyAlignment="1">
      <alignment horizontal="center" vertical="center"/>
    </xf>
    <xf numFmtId="0" fontId="21" fillId="0" borderId="28" xfId="0" applyFont="1" applyBorder="1" applyAlignment="1">
      <alignment horizontal="center" vertical="center"/>
    </xf>
    <xf numFmtId="165" fontId="7" fillId="0" borderId="57" xfId="0" applyNumberFormat="1" applyFont="1" applyFill="1" applyBorder="1" applyAlignment="1">
      <alignment horizontal="center" vertical="center"/>
    </xf>
    <xf numFmtId="165" fontId="7" fillId="0" borderId="59" xfId="0" applyNumberFormat="1" applyFont="1" applyFill="1" applyBorder="1" applyAlignment="1">
      <alignment horizontal="center" vertical="center"/>
    </xf>
    <xf numFmtId="165" fontId="7" fillId="0" borderId="63" xfId="0" applyNumberFormat="1" applyFont="1" applyFill="1" applyBorder="1" applyAlignment="1">
      <alignment horizontal="center" vertical="center"/>
    </xf>
    <xf numFmtId="4" fontId="3" fillId="0" borderId="1" xfId="0" applyNumberFormat="1" applyFont="1" applyFill="1" applyBorder="1" applyAlignment="1">
      <alignment horizontal="center" vertical="center" wrapText="1"/>
    </xf>
    <xf numFmtId="4" fontId="3" fillId="0" borderId="16"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9" fontId="21" fillId="0" borderId="6" xfId="0" applyNumberFormat="1" applyFont="1" applyBorder="1" applyAlignment="1">
      <alignment horizontal="center" vertical="center" wrapText="1"/>
    </xf>
    <xf numFmtId="0" fontId="46" fillId="0" borderId="6" xfId="0" applyFont="1" applyBorder="1" applyAlignment="1">
      <alignment wrapTex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7" xfId="0" applyFont="1" applyFill="1" applyBorder="1" applyAlignment="1">
      <alignment horizontal="left" vertical="center" wrapText="1"/>
    </xf>
    <xf numFmtId="165" fontId="3" fillId="0" borderId="1" xfId="0" applyNumberFormat="1" applyFont="1" applyFill="1" applyBorder="1" applyAlignment="1">
      <alignment horizontal="center" vertical="center" wrapText="1"/>
    </xf>
    <xf numFmtId="165" fontId="7" fillId="0" borderId="16" xfId="0" applyNumberFormat="1" applyFont="1" applyFill="1" applyBorder="1" applyAlignment="1">
      <alignment horizontal="center" vertical="center" wrapText="1"/>
    </xf>
    <xf numFmtId="165" fontId="7" fillId="0" borderId="7" xfId="0"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xf>
    <xf numFmtId="49" fontId="21" fillId="0" borderId="16" xfId="0" applyNumberFormat="1" applyFont="1" applyFill="1" applyBorder="1" applyAlignment="1">
      <alignment horizontal="center" vertical="center"/>
    </xf>
    <xf numFmtId="49" fontId="21" fillId="0" borderId="7"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4" fontId="47" fillId="0" borderId="1" xfId="0" applyNumberFormat="1" applyFont="1" applyFill="1" applyBorder="1" applyAlignment="1">
      <alignment horizontal="center" vertical="center" wrapText="1"/>
    </xf>
    <xf numFmtId="4" fontId="47" fillId="0" borderId="16" xfId="0" applyNumberFormat="1" applyFont="1" applyFill="1" applyBorder="1" applyAlignment="1">
      <alignment horizontal="center" vertical="center" wrapText="1"/>
    </xf>
    <xf numFmtId="4" fontId="47" fillId="0" borderId="7"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7" xfId="0" applyFont="1" applyBorder="1" applyAlignment="1">
      <alignment horizontal="left" vertical="center" wrapText="1"/>
    </xf>
    <xf numFmtId="49" fontId="12" fillId="2" borderId="13" xfId="0" applyNumberFormat="1" applyFont="1" applyFill="1" applyBorder="1" applyAlignment="1">
      <alignment horizontal="center" vertical="center"/>
    </xf>
    <xf numFmtId="49" fontId="12" fillId="2" borderId="17" xfId="0" applyNumberFormat="1" applyFont="1" applyFill="1" applyBorder="1" applyAlignment="1">
      <alignment horizontal="center" vertical="center"/>
    </xf>
    <xf numFmtId="49" fontId="12" fillId="2" borderId="11" xfId="0" applyNumberFormat="1" applyFont="1" applyFill="1" applyBorder="1" applyAlignment="1">
      <alignment horizontal="center" vertical="center"/>
    </xf>
    <xf numFmtId="0" fontId="3" fillId="0" borderId="6" xfId="0" applyFont="1" applyFill="1" applyBorder="1" applyAlignment="1">
      <alignment horizontal="center" vertical="center" wrapText="1"/>
    </xf>
    <xf numFmtId="0" fontId="83" fillId="0" borderId="1" xfId="0" applyFont="1" applyBorder="1" applyAlignment="1">
      <alignment horizontal="left" wrapText="1"/>
    </xf>
    <xf numFmtId="0" fontId="83" fillId="0" borderId="16" xfId="0" applyFont="1" applyBorder="1" applyAlignment="1">
      <alignment horizontal="left" wrapText="1"/>
    </xf>
    <xf numFmtId="0" fontId="83" fillId="0" borderId="7" xfId="0" applyFont="1" applyBorder="1" applyAlignment="1">
      <alignment horizontal="left" wrapText="1"/>
    </xf>
    <xf numFmtId="165" fontId="7" fillId="0" borderId="1" xfId="0" applyNumberFormat="1" applyFont="1" applyFill="1" applyBorder="1" applyAlignment="1">
      <alignment horizontal="center" vertical="center"/>
    </xf>
    <xf numFmtId="165" fontId="7" fillId="0" borderId="16" xfId="0" applyNumberFormat="1" applyFont="1" applyFill="1" applyBorder="1" applyAlignment="1">
      <alignment horizontal="center" vertical="center"/>
    </xf>
    <xf numFmtId="165" fontId="7" fillId="0" borderId="7"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center" wrapText="1"/>
    </xf>
    <xf numFmtId="165" fontId="7" fillId="0" borderId="1" xfId="0" applyNumberFormat="1" applyFont="1" applyFill="1" applyBorder="1" applyAlignment="1">
      <alignment horizontal="center" vertical="center" wrapText="1"/>
    </xf>
    <xf numFmtId="0" fontId="3" fillId="0" borderId="1" xfId="0" applyFont="1" applyFill="1" applyBorder="1" applyAlignment="1">
      <alignment horizontal="center" wrapText="1"/>
    </xf>
    <xf numFmtId="0" fontId="3" fillId="0" borderId="16" xfId="0" applyFont="1" applyFill="1" applyBorder="1" applyAlignment="1">
      <alignment horizontal="center" wrapText="1"/>
    </xf>
    <xf numFmtId="0" fontId="3" fillId="0" borderId="7" xfId="0" applyFont="1" applyFill="1" applyBorder="1" applyAlignment="1">
      <alignment horizontal="center" wrapText="1"/>
    </xf>
    <xf numFmtId="14" fontId="3" fillId="0" borderId="1" xfId="0" applyNumberFormat="1" applyFont="1" applyFill="1" applyBorder="1" applyAlignment="1">
      <alignment horizontal="center" wrapText="1"/>
    </xf>
    <xf numFmtId="0" fontId="8" fillId="4" borderId="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2" xfId="0" applyFont="1" applyFill="1" applyBorder="1" applyAlignment="1">
      <alignment horizontal="center" vertical="center" wrapText="1"/>
    </xf>
    <xf numFmtId="49" fontId="9" fillId="5" borderId="21" xfId="0" applyNumberFormat="1" applyFont="1" applyFill="1" applyBorder="1" applyAlignment="1">
      <alignment horizontal="center" vertical="center"/>
    </xf>
    <xf numFmtId="49" fontId="9" fillId="5" borderId="17" xfId="0" applyNumberFormat="1" applyFont="1" applyFill="1" applyBorder="1" applyAlignment="1">
      <alignment horizontal="center" vertical="center"/>
    </xf>
    <xf numFmtId="49" fontId="9" fillId="5" borderId="11" xfId="0" applyNumberFormat="1" applyFont="1" applyFill="1" applyBorder="1" applyAlignment="1">
      <alignment horizontal="center" vertical="center"/>
    </xf>
    <xf numFmtId="165" fontId="7" fillId="6" borderId="14" xfId="0" applyNumberFormat="1" applyFont="1" applyFill="1" applyBorder="1" applyAlignment="1">
      <alignment horizontal="center" vertical="center"/>
    </xf>
    <xf numFmtId="165" fontId="7" fillId="6" borderId="26" xfId="0" applyNumberFormat="1" applyFont="1" applyFill="1" applyBorder="1" applyAlignment="1">
      <alignment horizontal="center" vertical="center"/>
    </xf>
    <xf numFmtId="0" fontId="21" fillId="0" borderId="1" xfId="0" applyFont="1" applyBorder="1" applyAlignment="1">
      <alignment horizontal="center" vertical="center"/>
    </xf>
    <xf numFmtId="0" fontId="21" fillId="0" borderId="16" xfId="0" applyFont="1" applyBorder="1" applyAlignment="1">
      <alignment horizontal="center" vertical="center"/>
    </xf>
    <xf numFmtId="0" fontId="21" fillId="0" borderId="7" xfId="0" applyFont="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7" xfId="0" applyFont="1" applyFill="1" applyBorder="1" applyAlignment="1">
      <alignment horizontal="center" vertical="center"/>
    </xf>
    <xf numFmtId="49" fontId="3" fillId="2" borderId="1" xfId="0" applyNumberFormat="1" applyFont="1" applyFill="1" applyBorder="1" applyAlignment="1">
      <alignment horizontal="center" vertical="center"/>
    </xf>
    <xf numFmtId="49" fontId="3" fillId="2" borderId="16"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0" fontId="3" fillId="0" borderId="6" xfId="0" applyFont="1" applyFill="1" applyBorder="1" applyAlignment="1">
      <alignment horizontal="left" vertical="center" wrapText="1"/>
    </xf>
    <xf numFmtId="0" fontId="8" fillId="30" borderId="60" xfId="0" applyFont="1" applyFill="1" applyBorder="1" applyAlignment="1">
      <alignment horizontal="center" vertical="center" wrapText="1"/>
    </xf>
    <xf numFmtId="0" fontId="78" fillId="12" borderId="54" xfId="0" applyFont="1" applyFill="1" applyBorder="1" applyAlignment="1">
      <alignment horizontal="center" vertical="center"/>
    </xf>
    <xf numFmtId="0" fontId="78" fillId="12" borderId="61" xfId="0" applyFont="1" applyFill="1" applyBorder="1" applyAlignment="1">
      <alignment horizontal="center" vertical="center"/>
    </xf>
    <xf numFmtId="165" fontId="7" fillId="6" borderId="6" xfId="0" applyNumberFormat="1" applyFont="1" applyFill="1" applyBorder="1" applyAlignment="1">
      <alignment horizontal="center" vertical="center"/>
    </xf>
    <xf numFmtId="2" fontId="3" fillId="7" borderId="6" xfId="0" applyNumberFormat="1" applyFont="1" applyFill="1" applyBorder="1" applyAlignment="1">
      <alignment horizontal="center" vertical="center" wrapText="1"/>
    </xf>
    <xf numFmtId="2" fontId="3" fillId="7" borderId="8" xfId="0" applyNumberFormat="1" applyFont="1" applyFill="1" applyBorder="1" applyAlignment="1">
      <alignment horizontal="center" vertical="center" wrapText="1"/>
    </xf>
    <xf numFmtId="49" fontId="12" fillId="2" borderId="6" xfId="0" applyNumberFormat="1" applyFont="1" applyFill="1" applyBorder="1" applyAlignment="1">
      <alignment horizontal="center" vertical="center"/>
    </xf>
    <xf numFmtId="0" fontId="12" fillId="0" borderId="6" xfId="0" applyFont="1" applyFill="1" applyBorder="1" applyAlignment="1">
      <alignment horizontal="left" vertical="center" wrapText="1"/>
    </xf>
    <xf numFmtId="4" fontId="46" fillId="0" borderId="16" xfId="0" applyNumberFormat="1" applyFont="1" applyBorder="1" applyAlignment="1">
      <alignment horizontal="center" vertical="center" wrapText="1"/>
    </xf>
    <xf numFmtId="49" fontId="12" fillId="2" borderId="1" xfId="0" applyNumberFormat="1" applyFont="1" applyFill="1" applyBorder="1" applyAlignment="1">
      <alignment horizontal="center" vertical="center"/>
    </xf>
    <xf numFmtId="49" fontId="12" fillId="2" borderId="16" xfId="0" applyNumberFormat="1" applyFont="1" applyFill="1" applyBorder="1" applyAlignment="1">
      <alignment horizontal="center" vertical="center"/>
    </xf>
    <xf numFmtId="0" fontId="46" fillId="0" borderId="1" xfId="0" applyFont="1" applyBorder="1" applyAlignment="1">
      <alignment horizontal="left" vertical="center" wrapText="1"/>
    </xf>
    <xf numFmtId="0" fontId="46" fillId="0" borderId="16" xfId="0" applyFont="1" applyBorder="1" applyAlignment="1">
      <alignment horizontal="left" vertical="center" wrapText="1"/>
    </xf>
    <xf numFmtId="0" fontId="46" fillId="0" borderId="7" xfId="0" applyFont="1" applyBorder="1" applyAlignment="1">
      <alignment horizontal="left" vertical="center" wrapText="1"/>
    </xf>
    <xf numFmtId="0" fontId="47" fillId="0" borderId="16" xfId="0" applyFont="1" applyBorder="1" applyAlignment="1">
      <alignment horizontal="center" vertical="center" wrapText="1"/>
    </xf>
    <xf numFmtId="0" fontId="47" fillId="0" borderId="7" xfId="0" applyFont="1" applyBorder="1" applyAlignment="1">
      <alignment horizontal="center" vertical="center" wrapText="1"/>
    </xf>
    <xf numFmtId="165" fontId="3" fillId="0" borderId="1" xfId="0" applyNumberFormat="1" applyFont="1" applyFill="1" applyBorder="1" applyAlignment="1">
      <alignment horizontal="center" vertical="center"/>
    </xf>
    <xf numFmtId="165" fontId="3" fillId="0" borderId="16" xfId="0" applyNumberFormat="1" applyFont="1" applyFill="1" applyBorder="1" applyAlignment="1">
      <alignment horizontal="center" vertical="center"/>
    </xf>
    <xf numFmtId="165" fontId="3" fillId="0" borderId="7" xfId="0" applyNumberFormat="1" applyFont="1" applyFill="1" applyBorder="1" applyAlignment="1">
      <alignment horizontal="center" vertical="center"/>
    </xf>
    <xf numFmtId="4" fontId="7" fillId="0" borderId="1" xfId="0" applyNumberFormat="1" applyFont="1" applyFill="1" applyBorder="1" applyAlignment="1">
      <alignment horizontal="center" vertical="center" wrapText="1"/>
    </xf>
    <xf numFmtId="4" fontId="46" fillId="0" borderId="7" xfId="0" applyNumberFormat="1" applyFont="1" applyBorder="1" applyAlignment="1">
      <alignment horizontal="center" vertical="center" wrapText="1"/>
    </xf>
    <xf numFmtId="0" fontId="8" fillId="4" borderId="39"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2" fillId="8" borderId="13" xfId="0" applyFont="1" applyFill="1" applyBorder="1" applyAlignment="1">
      <alignment horizontal="center" vertical="center"/>
    </xf>
    <xf numFmtId="0" fontId="2" fillId="8" borderId="17" xfId="0" applyFont="1" applyFill="1" applyBorder="1" applyAlignment="1">
      <alignment horizontal="center" vertical="center"/>
    </xf>
    <xf numFmtId="0" fontId="26" fillId="8" borderId="6" xfId="0" applyFont="1" applyFill="1" applyBorder="1" applyAlignment="1">
      <alignment horizontal="center" vertical="center" wrapText="1"/>
    </xf>
    <xf numFmtId="0" fontId="2" fillId="8" borderId="6" xfId="0" applyFont="1" applyFill="1" applyBorder="1" applyAlignment="1">
      <alignment horizontal="center" vertical="center"/>
    </xf>
    <xf numFmtId="4" fontId="21" fillId="8" borderId="6" xfId="0" applyNumberFormat="1" applyFont="1" applyFill="1" applyBorder="1" applyAlignment="1">
      <alignment horizontal="center" vertical="center" wrapText="1"/>
    </xf>
    <xf numFmtId="4" fontId="46" fillId="0" borderId="6" xfId="0" applyNumberFormat="1" applyFont="1" applyBorder="1" applyAlignment="1">
      <alignment horizontal="center" vertical="center" wrapText="1"/>
    </xf>
    <xf numFmtId="165" fontId="7" fillId="6" borderId="15" xfId="0" applyNumberFormat="1" applyFont="1" applyFill="1" applyBorder="1" applyAlignment="1">
      <alignment horizontal="center" vertical="center"/>
    </xf>
    <xf numFmtId="165" fontId="7" fillId="6" borderId="54" xfId="0" applyNumberFormat="1" applyFont="1" applyFill="1" applyBorder="1" applyAlignment="1">
      <alignment horizontal="center" vertical="center"/>
    </xf>
    <xf numFmtId="2" fontId="8" fillId="11" borderId="25" xfId="0" applyNumberFormat="1" applyFont="1" applyFill="1" applyBorder="1" applyAlignment="1">
      <alignment horizontal="center" vertical="center" wrapText="1"/>
    </xf>
    <xf numFmtId="2" fontId="46" fillId="0" borderId="16" xfId="0" applyNumberFormat="1" applyFont="1" applyBorder="1" applyAlignment="1">
      <alignment horizontal="center" vertical="center" wrapText="1"/>
    </xf>
    <xf numFmtId="2" fontId="46" fillId="0" borderId="41" xfId="0" applyNumberFormat="1" applyFont="1" applyBorder="1" applyAlignment="1">
      <alignment horizontal="center" vertical="center" wrapText="1"/>
    </xf>
    <xf numFmtId="0" fontId="26" fillId="14" borderId="2" xfId="0" applyFont="1" applyFill="1" applyBorder="1" applyAlignment="1">
      <alignment horizontal="center" vertical="center"/>
    </xf>
    <xf numFmtId="0" fontId="26" fillId="14" borderId="20" xfId="0" applyFont="1" applyFill="1" applyBorder="1" applyAlignment="1">
      <alignment horizontal="center" vertical="center"/>
    </xf>
    <xf numFmtId="0" fontId="26" fillId="14" borderId="22" xfId="0" applyFont="1" applyFill="1" applyBorder="1" applyAlignment="1">
      <alignment horizontal="center" vertical="center"/>
    </xf>
    <xf numFmtId="0" fontId="8" fillId="12" borderId="1" xfId="0" applyFont="1" applyFill="1" applyBorder="1" applyAlignment="1">
      <alignment horizontal="center" vertical="center" wrapText="1"/>
    </xf>
    <xf numFmtId="0" fontId="47" fillId="0" borderId="6" xfId="0" applyFont="1" applyBorder="1" applyAlignment="1">
      <alignment wrapText="1"/>
    </xf>
    <xf numFmtId="0" fontId="2" fillId="8" borderId="43" xfId="0" applyFont="1" applyFill="1" applyBorder="1" applyAlignment="1">
      <alignment horizontal="center" vertical="center"/>
    </xf>
    <xf numFmtId="0" fontId="2" fillId="8" borderId="44" xfId="0" applyFont="1" applyFill="1" applyBorder="1" applyAlignment="1">
      <alignment horizontal="center" vertical="center"/>
    </xf>
    <xf numFmtId="0" fontId="2" fillId="8" borderId="29" xfId="0" applyFont="1" applyFill="1" applyBorder="1" applyAlignment="1">
      <alignment horizontal="center" vertical="center"/>
    </xf>
    <xf numFmtId="0" fontId="2" fillId="8" borderId="45" xfId="0" applyFont="1" applyFill="1" applyBorder="1" applyAlignment="1">
      <alignment horizontal="center" vertical="center"/>
    </xf>
    <xf numFmtId="4" fontId="2" fillId="8" borderId="1" xfId="0" applyNumberFormat="1" applyFont="1" applyFill="1" applyBorder="1" applyAlignment="1">
      <alignment horizontal="center" vertical="center"/>
    </xf>
    <xf numFmtId="4" fontId="46" fillId="0" borderId="16" xfId="0" applyNumberFormat="1" applyFont="1" applyBorder="1" applyAlignment="1">
      <alignment horizontal="center" vertical="center"/>
    </xf>
    <xf numFmtId="4" fontId="46" fillId="0" borderId="41" xfId="0" applyNumberFormat="1" applyFont="1" applyBorder="1" applyAlignment="1">
      <alignment horizontal="center" vertical="center"/>
    </xf>
    <xf numFmtId="0" fontId="26" fillId="8" borderId="16" xfId="0" applyFont="1" applyFill="1" applyBorder="1" applyAlignment="1">
      <alignment horizontal="center" vertical="center" wrapText="1"/>
    </xf>
    <xf numFmtId="0" fontId="74" fillId="0" borderId="16" xfId="0" applyFont="1" applyBorder="1" applyAlignment="1">
      <alignment horizontal="center" vertical="center" wrapText="1"/>
    </xf>
    <xf numFmtId="0" fontId="74" fillId="0" borderId="41" xfId="0" applyFont="1" applyBorder="1" applyAlignment="1">
      <alignment horizontal="center" vertical="center" wrapText="1"/>
    </xf>
    <xf numFmtId="0" fontId="8" fillId="12" borderId="6" xfId="0" applyFont="1" applyFill="1" applyBorder="1" applyAlignment="1">
      <alignment horizontal="center" vertical="center" wrapText="1"/>
    </xf>
    <xf numFmtId="2" fontId="75" fillId="7" borderId="1" xfId="0" applyNumberFormat="1" applyFont="1" applyFill="1" applyBorder="1" applyAlignment="1">
      <alignment horizontal="center" vertical="center" wrapText="1"/>
    </xf>
    <xf numFmtId="2" fontId="75" fillId="7" borderId="10" xfId="0" applyNumberFormat="1" applyFont="1" applyFill="1" applyBorder="1" applyAlignment="1">
      <alignment horizontal="center" vertical="center" wrapText="1"/>
    </xf>
    <xf numFmtId="0" fontId="3" fillId="0" borderId="25" xfId="0" applyFont="1" applyFill="1" applyBorder="1" applyAlignment="1">
      <alignment horizontal="left" vertical="center" wrapText="1"/>
    </xf>
    <xf numFmtId="0" fontId="3" fillId="0" borderId="41" xfId="0" applyFont="1" applyFill="1" applyBorder="1" applyAlignment="1">
      <alignment horizontal="left" vertical="center" wrapText="1"/>
    </xf>
    <xf numFmtId="165" fontId="3" fillId="0" borderId="16" xfId="0" applyNumberFormat="1" applyFont="1" applyFill="1" applyBorder="1" applyAlignment="1">
      <alignment horizontal="center" vertical="center" wrapText="1"/>
    </xf>
    <xf numFmtId="165" fontId="3" fillId="0" borderId="41" xfId="0" applyNumberFormat="1" applyFont="1" applyFill="1" applyBorder="1" applyAlignment="1">
      <alignment horizontal="center" vertical="center" wrapText="1"/>
    </xf>
    <xf numFmtId="165" fontId="52" fillId="0" borderId="1" xfId="0" applyNumberFormat="1" applyFont="1" applyFill="1" applyBorder="1" applyAlignment="1">
      <alignment horizontal="center" vertical="center" wrapText="1"/>
    </xf>
    <xf numFmtId="165" fontId="52" fillId="0" borderId="16" xfId="0" applyNumberFormat="1" applyFont="1" applyFill="1" applyBorder="1" applyAlignment="1">
      <alignment horizontal="center" vertical="center" wrapText="1"/>
    </xf>
    <xf numFmtId="165" fontId="52" fillId="0" borderId="7" xfId="0" applyNumberFormat="1" applyFont="1" applyFill="1" applyBorder="1" applyAlignment="1">
      <alignment horizontal="center" vertical="center" wrapText="1"/>
    </xf>
    <xf numFmtId="0" fontId="8" fillId="4" borderId="6" xfId="0" applyFont="1" applyFill="1" applyBorder="1" applyAlignment="1">
      <alignment horizontal="center" vertical="center" wrapText="1"/>
    </xf>
    <xf numFmtId="165" fontId="7" fillId="0" borderId="41" xfId="0" applyNumberFormat="1" applyFont="1" applyFill="1" applyBorder="1" applyAlignment="1">
      <alignment horizontal="center" vertical="center" wrapText="1"/>
    </xf>
    <xf numFmtId="0" fontId="26" fillId="0" borderId="39" xfId="0" applyFont="1" applyBorder="1" applyAlignment="1">
      <alignment horizontal="left" vertical="center" wrapText="1"/>
    </xf>
    <xf numFmtId="0" fontId="52" fillId="0" borderId="4" xfId="0" applyFont="1" applyBorder="1" applyAlignment="1">
      <alignment horizontal="left" vertical="center" wrapText="1"/>
    </xf>
    <xf numFmtId="0" fontId="52" fillId="0" borderId="23" xfId="0" applyFont="1" applyBorder="1" applyAlignment="1">
      <alignment horizontal="left" vertical="center" wrapText="1"/>
    </xf>
    <xf numFmtId="0" fontId="47" fillId="0" borderId="16" xfId="0" applyFont="1" applyFill="1" applyBorder="1" applyAlignment="1">
      <alignment horizontal="center" vertical="center" wrapText="1"/>
    </xf>
    <xf numFmtId="0" fontId="47" fillId="0" borderId="7" xfId="0" applyFont="1" applyFill="1" applyBorder="1" applyAlignment="1">
      <alignment horizontal="center" vertical="center" wrapText="1"/>
    </xf>
    <xf numFmtId="0" fontId="8" fillId="4" borderId="34" xfId="0" applyFont="1" applyFill="1" applyBorder="1" applyAlignment="1">
      <alignment horizontal="center" vertical="center" wrapText="1"/>
    </xf>
    <xf numFmtId="49" fontId="3" fillId="2" borderId="6" xfId="0" applyNumberFormat="1" applyFont="1" applyFill="1" applyBorder="1" applyAlignment="1">
      <alignment horizontal="center" vertical="center"/>
    </xf>
    <xf numFmtId="4" fontId="47" fillId="0" borderId="16" xfId="0" applyNumberFormat="1" applyFont="1" applyBorder="1" applyAlignment="1">
      <alignment horizontal="center" vertical="center" wrapText="1"/>
    </xf>
    <xf numFmtId="4" fontId="47" fillId="0" borderId="7" xfId="0" applyNumberFormat="1" applyFont="1" applyBorder="1" applyAlignment="1">
      <alignment horizontal="center" vertical="center" wrapText="1"/>
    </xf>
    <xf numFmtId="0" fontId="15" fillId="0" borderId="4" xfId="0" applyFont="1" applyBorder="1" applyAlignment="1">
      <alignment horizontal="center" vertical="top" wrapText="1"/>
    </xf>
    <xf numFmtId="0" fontId="8" fillId="4" borderId="30"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4" fontId="3" fillId="0" borderId="16" xfId="0" applyNumberFormat="1" applyFont="1" applyFill="1" applyBorder="1" applyAlignment="1">
      <alignment horizontal="center" vertical="center"/>
    </xf>
    <xf numFmtId="4" fontId="3" fillId="0" borderId="7" xfId="0" applyNumberFormat="1" applyFont="1" applyFill="1" applyBorder="1" applyAlignment="1">
      <alignment horizontal="center" vertical="center"/>
    </xf>
    <xf numFmtId="0" fontId="2" fillId="0" borderId="4" xfId="0" applyFont="1" applyBorder="1" applyAlignment="1">
      <alignment horizontal="center" vertical="center" wrapText="1"/>
    </xf>
    <xf numFmtId="165" fontId="3" fillId="0" borderId="2" xfId="0" applyNumberFormat="1" applyFont="1" applyBorder="1" applyAlignment="1">
      <alignment horizontal="center" vertical="center"/>
    </xf>
    <xf numFmtId="165" fontId="3" fillId="0" borderId="22" xfId="0" applyNumberFormat="1" applyFont="1" applyBorder="1" applyAlignment="1">
      <alignment horizontal="center" vertical="center"/>
    </xf>
    <xf numFmtId="165" fontId="3" fillId="0" borderId="2" xfId="0" applyNumberFormat="1" applyFont="1" applyBorder="1" applyAlignment="1">
      <alignment horizontal="center" vertical="center" wrapText="1"/>
    </xf>
    <xf numFmtId="165" fontId="3" fillId="0" borderId="20" xfId="0" applyNumberFormat="1" applyFont="1" applyBorder="1" applyAlignment="1">
      <alignment horizontal="center" vertical="center" wrapText="1"/>
    </xf>
    <xf numFmtId="165" fontId="3" fillId="0" borderId="32" xfId="0" applyNumberFormat="1" applyFont="1" applyBorder="1" applyAlignment="1">
      <alignment horizontal="center" vertical="center" wrapText="1"/>
    </xf>
    <xf numFmtId="1" fontId="3" fillId="0" borderId="30" xfId="0" applyNumberFormat="1" applyFont="1" applyBorder="1" applyAlignment="1">
      <alignment horizontal="center" vertical="top" wrapText="1"/>
    </xf>
    <xf numFmtId="1" fontId="3" fillId="0" borderId="4" xfId="0" applyNumberFormat="1" applyFont="1" applyBorder="1" applyAlignment="1">
      <alignment horizontal="center" vertical="top" wrapText="1"/>
    </xf>
    <xf numFmtId="4" fontId="26" fillId="10" borderId="18" xfId="0" applyNumberFormat="1" applyFont="1" applyFill="1" applyBorder="1" applyAlignment="1">
      <alignment horizontal="center" vertical="center"/>
    </xf>
    <xf numFmtId="4" fontId="46" fillId="0" borderId="24" xfId="0" applyNumberFormat="1" applyFont="1" applyBorder="1" applyAlignment="1">
      <alignment horizontal="center" vertical="center"/>
    </xf>
    <xf numFmtId="4" fontId="46" fillId="0" borderId="42" xfId="0" applyNumberFormat="1" applyFont="1" applyBorder="1" applyAlignment="1">
      <alignment horizontal="center" vertical="center"/>
    </xf>
    <xf numFmtId="0" fontId="3" fillId="0" borderId="2" xfId="0" applyFont="1" applyBorder="1" applyAlignment="1">
      <alignment horizontal="center" vertical="center" wrapText="1"/>
    </xf>
    <xf numFmtId="0" fontId="46" fillId="0" borderId="22" xfId="0" applyFont="1" applyBorder="1" applyAlignment="1">
      <alignment horizontal="center" vertical="center" wrapText="1"/>
    </xf>
    <xf numFmtId="0" fontId="7" fillId="0" borderId="18" xfId="0" applyFont="1" applyBorder="1" applyAlignment="1">
      <alignment horizontal="center" vertical="top" wrapText="1"/>
    </xf>
    <xf numFmtId="0" fontId="7" fillId="0" borderId="19" xfId="0" applyFont="1" applyBorder="1" applyAlignment="1">
      <alignment horizontal="center" vertical="top" wrapText="1"/>
    </xf>
    <xf numFmtId="49" fontId="7" fillId="10" borderId="30" xfId="0" applyNumberFormat="1" applyFont="1" applyFill="1" applyBorder="1" applyAlignment="1">
      <alignment horizontal="center" vertical="center"/>
    </xf>
    <xf numFmtId="49" fontId="7" fillId="10" borderId="31" xfId="0" applyNumberFormat="1" applyFont="1" applyFill="1" applyBorder="1" applyAlignment="1">
      <alignment horizontal="center" vertical="center"/>
    </xf>
    <xf numFmtId="49" fontId="7" fillId="10" borderId="39" xfId="0" applyNumberFormat="1" applyFont="1" applyFill="1" applyBorder="1" applyAlignment="1">
      <alignment horizontal="center" vertical="center"/>
    </xf>
    <xf numFmtId="0" fontId="22" fillId="10" borderId="18" xfId="0" applyFont="1" applyFill="1" applyBorder="1" applyAlignment="1">
      <alignment horizontal="center" vertical="center" wrapText="1"/>
    </xf>
    <xf numFmtId="0" fontId="22" fillId="10" borderId="24" xfId="0" applyFont="1" applyFill="1" applyBorder="1" applyAlignment="1">
      <alignment horizontal="center" vertical="center" wrapText="1"/>
    </xf>
    <xf numFmtId="0" fontId="22" fillId="10" borderId="19" xfId="0" applyFont="1" applyFill="1" applyBorder="1" applyAlignment="1">
      <alignment horizontal="center" vertical="center" wrapText="1"/>
    </xf>
    <xf numFmtId="165" fontId="7" fillId="10" borderId="32" xfId="0" applyNumberFormat="1" applyFont="1" applyFill="1" applyBorder="1" applyAlignment="1">
      <alignment horizontal="center" vertical="center"/>
    </xf>
    <xf numFmtId="165" fontId="7" fillId="10" borderId="0" xfId="0" applyNumberFormat="1" applyFont="1" applyFill="1" applyBorder="1" applyAlignment="1">
      <alignment horizontal="center" vertical="center"/>
    </xf>
    <xf numFmtId="165" fontId="7" fillId="10" borderId="4" xfId="0" applyNumberFormat="1" applyFont="1" applyFill="1" applyBorder="1" applyAlignment="1">
      <alignment horizontal="center" vertical="center"/>
    </xf>
    <xf numFmtId="49" fontId="9" fillId="5" borderId="1" xfId="0" applyNumberFormat="1" applyFont="1" applyFill="1" applyBorder="1" applyAlignment="1">
      <alignment horizontal="center" vertical="center"/>
    </xf>
    <xf numFmtId="49" fontId="9" fillId="5" borderId="7" xfId="0" applyNumberFormat="1" applyFont="1" applyFill="1" applyBorder="1" applyAlignment="1">
      <alignment horizontal="center" vertical="center"/>
    </xf>
    <xf numFmtId="49" fontId="9" fillId="5" borderId="6" xfId="0" applyNumberFormat="1" applyFont="1" applyFill="1" applyBorder="1" applyAlignment="1">
      <alignment horizontal="center" vertical="center"/>
    </xf>
    <xf numFmtId="0" fontId="8" fillId="11" borderId="25" xfId="0" applyFont="1" applyFill="1" applyBorder="1" applyAlignment="1">
      <alignment horizontal="center" vertical="center" wrapText="1"/>
    </xf>
    <xf numFmtId="0" fontId="46" fillId="0" borderId="16" xfId="0" applyFont="1" applyBorder="1" applyAlignment="1">
      <alignment horizontal="center" vertical="center" wrapText="1"/>
    </xf>
    <xf numFmtId="0" fontId="46" fillId="0" borderId="41" xfId="0" applyFont="1" applyBorder="1" applyAlignment="1">
      <alignment horizontal="center" vertical="center" wrapText="1"/>
    </xf>
    <xf numFmtId="165" fontId="3" fillId="0" borderId="25" xfId="0" applyNumberFormat="1" applyFont="1" applyFill="1" applyBorder="1" applyAlignment="1">
      <alignment horizontal="center" vertical="center"/>
    </xf>
    <xf numFmtId="165" fontId="3" fillId="0" borderId="41" xfId="0" applyNumberFormat="1" applyFont="1" applyFill="1" applyBorder="1" applyAlignment="1">
      <alignment horizontal="center" vertical="center"/>
    </xf>
    <xf numFmtId="165" fontId="7" fillId="6" borderId="40" xfId="0" applyNumberFormat="1" applyFont="1" applyFill="1" applyBorder="1" applyAlignment="1">
      <alignment horizontal="center" vertical="center"/>
    </xf>
    <xf numFmtId="165" fontId="7" fillId="6" borderId="56" xfId="0" applyNumberFormat="1" applyFont="1" applyFill="1" applyBorder="1" applyAlignment="1">
      <alignment horizontal="center" vertical="center"/>
    </xf>
    <xf numFmtId="165" fontId="52" fillId="6" borderId="15" xfId="0" applyNumberFormat="1" applyFont="1" applyFill="1" applyBorder="1" applyAlignment="1">
      <alignment horizontal="center" vertical="center"/>
    </xf>
    <xf numFmtId="165" fontId="52" fillId="6" borderId="54" xfId="0" applyNumberFormat="1" applyFont="1" applyFill="1" applyBorder="1" applyAlignment="1">
      <alignment horizontal="center" vertical="center"/>
    </xf>
    <xf numFmtId="0" fontId="47" fillId="0" borderId="1" xfId="0" applyFont="1" applyBorder="1" applyAlignment="1">
      <alignment wrapText="1"/>
    </xf>
    <xf numFmtId="49" fontId="3" fillId="2" borderId="13" xfId="0" applyNumberFormat="1" applyFont="1" applyFill="1" applyBorder="1" applyAlignment="1">
      <alignment horizontal="center" vertical="center"/>
    </xf>
    <xf numFmtId="49" fontId="3" fillId="2" borderId="17" xfId="0" applyNumberFormat="1" applyFont="1" applyFill="1" applyBorder="1" applyAlignment="1">
      <alignment horizontal="center" vertical="center"/>
    </xf>
    <xf numFmtId="49" fontId="82" fillId="5" borderId="17" xfId="0" applyNumberFormat="1" applyFont="1" applyFill="1" applyBorder="1" applyAlignment="1">
      <alignment horizontal="center" vertical="center"/>
    </xf>
    <xf numFmtId="49" fontId="82" fillId="5" borderId="11" xfId="0" applyNumberFormat="1" applyFont="1" applyFill="1" applyBorder="1" applyAlignment="1">
      <alignment horizontal="center" vertical="center"/>
    </xf>
    <xf numFmtId="2" fontId="75" fillId="7" borderId="6" xfId="0" applyNumberFormat="1" applyFont="1" applyFill="1" applyBorder="1" applyAlignment="1">
      <alignment horizontal="center" vertical="center" wrapText="1"/>
    </xf>
    <xf numFmtId="2" fontId="75" fillId="7" borderId="8" xfId="0" applyNumberFormat="1" applyFont="1" applyFill="1" applyBorder="1" applyAlignment="1">
      <alignment horizontal="center" vertical="center" wrapText="1"/>
    </xf>
    <xf numFmtId="49" fontId="75" fillId="2" borderId="35" xfId="0" applyNumberFormat="1" applyFont="1" applyFill="1" applyBorder="1" applyAlignment="1">
      <alignment horizontal="center" vertical="center"/>
    </xf>
    <xf numFmtId="49" fontId="75" fillId="2" borderId="5" xfId="0" applyNumberFormat="1" applyFont="1" applyFill="1" applyBorder="1" applyAlignment="1">
      <alignment horizontal="center" vertical="center"/>
    </xf>
    <xf numFmtId="49" fontId="75" fillId="2" borderId="13" xfId="0" applyNumberFormat="1" applyFont="1" applyFill="1" applyBorder="1" applyAlignment="1">
      <alignment horizontal="center" vertical="center"/>
    </xf>
    <xf numFmtId="49" fontId="73" fillId="5" borderId="21" xfId="0" applyNumberFormat="1" applyFont="1" applyFill="1" applyBorder="1" applyAlignment="1">
      <alignment horizontal="center" vertical="center"/>
    </xf>
    <xf numFmtId="49" fontId="73" fillId="5" borderId="11" xfId="0" applyNumberFormat="1" applyFont="1" applyFill="1" applyBorder="1" applyAlignment="1">
      <alignment horizontal="center" vertical="center"/>
    </xf>
    <xf numFmtId="49" fontId="82" fillId="5" borderId="6" xfId="0" applyNumberFormat="1" applyFont="1" applyFill="1" applyBorder="1" applyAlignment="1">
      <alignment horizontal="center" vertical="center"/>
    </xf>
    <xf numFmtId="2" fontId="75" fillId="7" borderId="12" xfId="0" applyNumberFormat="1" applyFont="1" applyFill="1" applyBorder="1" applyAlignment="1">
      <alignment horizontal="center" vertical="center" wrapText="1"/>
    </xf>
    <xf numFmtId="2" fontId="75" fillId="7" borderId="38" xfId="0" applyNumberFormat="1" applyFont="1" applyFill="1" applyBorder="1" applyAlignment="1">
      <alignment horizontal="center" vertical="center" wrapText="1"/>
    </xf>
    <xf numFmtId="49" fontId="3" fillId="2" borderId="21" xfId="0" applyNumberFormat="1" applyFont="1" applyFill="1" applyBorder="1" applyAlignment="1">
      <alignment horizontal="center" vertical="center"/>
    </xf>
    <xf numFmtId="49" fontId="3" fillId="2" borderId="46" xfId="0" applyNumberFormat="1" applyFont="1" applyFill="1" applyBorder="1" applyAlignment="1">
      <alignment horizontal="center" vertical="center"/>
    </xf>
    <xf numFmtId="165" fontId="3" fillId="0" borderId="25" xfId="0" applyNumberFormat="1" applyFont="1" applyFill="1" applyBorder="1" applyAlignment="1">
      <alignment horizontal="center" vertical="center" wrapText="1"/>
    </xf>
    <xf numFmtId="0" fontId="47" fillId="0" borderId="41" xfId="0" applyFont="1" applyBorder="1" applyAlignment="1">
      <alignment horizontal="center" vertical="center" wrapText="1"/>
    </xf>
    <xf numFmtId="165" fontId="52" fillId="6" borderId="40" xfId="0" applyNumberFormat="1" applyFont="1" applyFill="1" applyBorder="1" applyAlignment="1">
      <alignment horizontal="center" vertical="center"/>
    </xf>
    <xf numFmtId="165" fontId="52" fillId="6" borderId="56" xfId="0" applyNumberFormat="1"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12" xfId="0" applyFont="1" applyFill="1" applyBorder="1" applyAlignment="1">
      <alignment horizontal="left" vertical="center" wrapText="1"/>
    </xf>
    <xf numFmtId="4" fontId="7" fillId="0" borderId="16" xfId="0" applyNumberFormat="1" applyFont="1" applyFill="1" applyBorder="1" applyAlignment="1">
      <alignment horizontal="center" vertical="center" wrapText="1"/>
    </xf>
    <xf numFmtId="4" fontId="7" fillId="0" borderId="7" xfId="0" applyNumberFormat="1" applyFont="1" applyFill="1" applyBorder="1" applyAlignment="1">
      <alignment horizontal="center" vertical="center" wrapText="1"/>
    </xf>
    <xf numFmtId="0" fontId="3" fillId="0" borderId="1" xfId="0" applyFont="1" applyBorder="1" applyAlignment="1">
      <alignment vertical="top" wrapText="1"/>
    </xf>
    <xf numFmtId="0" fontId="3" fillId="0" borderId="16" xfId="0" applyFont="1" applyBorder="1" applyAlignment="1">
      <alignment vertical="top" wrapText="1"/>
    </xf>
    <xf numFmtId="0" fontId="3" fillId="0" borderId="7" xfId="0" applyFont="1" applyBorder="1" applyAlignment="1">
      <alignment vertical="top" wrapText="1"/>
    </xf>
    <xf numFmtId="49" fontId="75" fillId="2" borderId="21" xfId="0" applyNumberFormat="1" applyFont="1" applyFill="1" applyBorder="1" applyAlignment="1">
      <alignment horizontal="center" vertical="center"/>
    </xf>
    <xf numFmtId="49" fontId="75" fillId="2" borderId="17" xfId="0" applyNumberFormat="1" applyFont="1" applyFill="1" applyBorder="1" applyAlignment="1">
      <alignment horizontal="center" vertical="center"/>
    </xf>
    <xf numFmtId="49" fontId="75" fillId="2" borderId="46" xfId="0" applyNumberFormat="1" applyFont="1" applyFill="1" applyBorder="1" applyAlignment="1">
      <alignment horizontal="center" vertical="center"/>
    </xf>
    <xf numFmtId="165" fontId="75" fillId="0" borderId="25" xfId="0" applyNumberFormat="1" applyFont="1" applyFill="1" applyBorder="1" applyAlignment="1">
      <alignment horizontal="center" vertical="center"/>
    </xf>
    <xf numFmtId="165" fontId="75" fillId="0" borderId="16" xfId="0" applyNumberFormat="1" applyFont="1" applyFill="1" applyBorder="1" applyAlignment="1">
      <alignment horizontal="center" vertical="center"/>
    </xf>
    <xf numFmtId="165" fontId="75" fillId="0" borderId="41" xfId="0" applyNumberFormat="1" applyFont="1" applyFill="1" applyBorder="1" applyAlignment="1">
      <alignment horizontal="center" vertical="center"/>
    </xf>
    <xf numFmtId="4" fontId="47" fillId="0" borderId="41" xfId="0" applyNumberFormat="1" applyFont="1" applyBorder="1" applyAlignment="1">
      <alignment horizontal="center" vertical="center" wrapText="1"/>
    </xf>
    <xf numFmtId="49" fontId="3" fillId="0" borderId="21"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3" fillId="0" borderId="46"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46" fillId="0" borderId="7" xfId="0" applyFont="1" applyBorder="1" applyAlignment="1">
      <alignment horizontal="center" vertical="center" wrapText="1"/>
    </xf>
    <xf numFmtId="165" fontId="75" fillId="0" borderId="1" xfId="0" applyNumberFormat="1" applyFont="1" applyFill="1" applyBorder="1" applyAlignment="1">
      <alignment horizontal="center" vertical="center"/>
    </xf>
    <xf numFmtId="49" fontId="10" fillId="11" borderId="35" xfId="0" applyNumberFormat="1" applyFont="1" applyFill="1" applyBorder="1" applyAlignment="1">
      <alignment horizontal="center" vertical="center"/>
    </xf>
    <xf numFmtId="49" fontId="10" fillId="11" borderId="5" xfId="0" applyNumberFormat="1" applyFont="1" applyFill="1" applyBorder="1" applyAlignment="1">
      <alignment horizontal="center" vertical="center"/>
    </xf>
    <xf numFmtId="49" fontId="10" fillId="11" borderId="37" xfId="0" applyNumberFormat="1" applyFont="1" applyFill="1" applyBorder="1" applyAlignment="1">
      <alignment horizontal="center" vertical="center"/>
    </xf>
    <xf numFmtId="49" fontId="3" fillId="0" borderId="3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xf>
    <xf numFmtId="49" fontId="73" fillId="5" borderId="17" xfId="0" applyNumberFormat="1" applyFont="1" applyFill="1" applyBorder="1" applyAlignment="1">
      <alignment horizontal="center" vertical="center"/>
    </xf>
    <xf numFmtId="0" fontId="7" fillId="11" borderId="9"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7" fillId="11" borderId="12" xfId="0" applyFont="1" applyFill="1" applyBorder="1" applyAlignment="1">
      <alignment horizontal="center" vertical="center" wrapText="1"/>
    </xf>
    <xf numFmtId="165" fontId="7" fillId="11" borderId="9" xfId="0" applyNumberFormat="1" applyFont="1" applyFill="1" applyBorder="1" applyAlignment="1">
      <alignment horizontal="center" vertical="center"/>
    </xf>
    <xf numFmtId="165" fontId="7" fillId="11" borderId="6" xfId="0" applyNumberFormat="1" applyFont="1" applyFill="1" applyBorder="1" applyAlignment="1">
      <alignment horizontal="center" vertical="center"/>
    </xf>
    <xf numFmtId="165" fontId="7" fillId="11" borderId="12" xfId="0" applyNumberFormat="1" applyFont="1" applyFill="1" applyBorder="1" applyAlignment="1">
      <alignment horizontal="center" vertical="center"/>
    </xf>
    <xf numFmtId="0" fontId="2" fillId="12" borderId="49" xfId="0" applyFont="1" applyFill="1" applyBorder="1" applyAlignment="1">
      <alignment horizontal="center"/>
    </xf>
    <xf numFmtId="0" fontId="2" fillId="12" borderId="4" xfId="0" applyFont="1" applyFill="1" applyBorder="1" applyAlignment="1">
      <alignment horizontal="center"/>
    </xf>
    <xf numFmtId="0" fontId="2" fillId="12" borderId="23" xfId="0" applyFont="1" applyFill="1" applyBorder="1" applyAlignment="1">
      <alignment horizontal="center"/>
    </xf>
    <xf numFmtId="0" fontId="3" fillId="0" borderId="25" xfId="0" applyFont="1" applyFill="1" applyBorder="1" applyAlignment="1">
      <alignment horizontal="center" vertical="center" wrapText="1"/>
    </xf>
    <xf numFmtId="165" fontId="7" fillId="0" borderId="25" xfId="0" applyNumberFormat="1" applyFont="1" applyFill="1" applyBorder="1" applyAlignment="1">
      <alignment horizontal="center" vertical="center"/>
    </xf>
    <xf numFmtId="0" fontId="21" fillId="0" borderId="25" xfId="0" applyFont="1" applyBorder="1" applyAlignment="1">
      <alignment horizontal="center" vertical="center"/>
    </xf>
    <xf numFmtId="4" fontId="21" fillId="8" borderId="1" xfId="0" applyNumberFormat="1" applyFont="1" applyFill="1" applyBorder="1" applyAlignment="1">
      <alignment horizontal="center" vertical="center" wrapText="1"/>
    </xf>
    <xf numFmtId="4" fontId="46" fillId="0" borderId="41" xfId="0" applyNumberFormat="1" applyFont="1" applyBorder="1" applyAlignment="1">
      <alignment horizontal="center" vertical="center" wrapText="1"/>
    </xf>
    <xf numFmtId="49" fontId="12" fillId="2" borderId="13" xfId="0" applyNumberFormat="1" applyFont="1" applyFill="1" applyBorder="1" applyAlignment="1">
      <alignment horizontal="center" vertical="center" wrapText="1"/>
    </xf>
    <xf numFmtId="49" fontId="12" fillId="2" borderId="17" xfId="0" applyNumberFormat="1" applyFont="1" applyFill="1" applyBorder="1" applyAlignment="1">
      <alignment horizontal="center" vertical="center" wrapText="1"/>
    </xf>
    <xf numFmtId="49" fontId="12" fillId="2" borderId="1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7" xfId="0" applyFont="1" applyFill="1" applyBorder="1" applyAlignment="1">
      <alignment horizontal="left" vertical="center" wrapText="1"/>
    </xf>
    <xf numFmtId="165" fontId="3" fillId="0" borderId="1" xfId="0" applyNumberFormat="1" applyFont="1" applyFill="1" applyBorder="1" applyAlignment="1">
      <alignment horizontal="left" vertical="center" wrapText="1"/>
    </xf>
    <xf numFmtId="165" fontId="3" fillId="0" borderId="6" xfId="0" applyNumberFormat="1" applyFont="1" applyFill="1" applyBorder="1" applyAlignment="1">
      <alignment horizontal="center" vertical="center"/>
    </xf>
    <xf numFmtId="0" fontId="3" fillId="0" borderId="1" xfId="0" applyNumberFormat="1" applyFont="1" applyBorder="1" applyAlignment="1">
      <alignment vertical="center" wrapText="1"/>
    </xf>
    <xf numFmtId="0" fontId="3" fillId="0" borderId="16" xfId="0" applyFont="1" applyBorder="1" applyAlignment="1">
      <alignment vertical="center" wrapText="1"/>
    </xf>
    <xf numFmtId="0" fontId="3" fillId="0" borderId="7" xfId="0" applyFont="1" applyBorder="1" applyAlignment="1">
      <alignment vertical="center" wrapText="1"/>
    </xf>
    <xf numFmtId="0" fontId="8" fillId="4" borderId="32" xfId="0" applyFont="1" applyFill="1" applyBorder="1" applyAlignment="1">
      <alignment horizontal="center" vertical="center" wrapText="1"/>
    </xf>
    <xf numFmtId="0" fontId="8" fillId="4" borderId="53" xfId="0" applyFont="1" applyFill="1" applyBorder="1" applyAlignment="1">
      <alignment horizontal="center" vertical="center" wrapText="1"/>
    </xf>
    <xf numFmtId="3" fontId="21" fillId="0" borderId="25" xfId="0" applyNumberFormat="1" applyFont="1" applyFill="1" applyBorder="1" applyAlignment="1">
      <alignment vertical="center" wrapText="1"/>
    </xf>
    <xf numFmtId="0" fontId="46" fillId="0" borderId="7" xfId="0" applyFont="1" applyBorder="1"/>
    <xf numFmtId="3" fontId="3" fillId="0" borderId="1" xfId="0" applyNumberFormat="1" applyFont="1" applyFill="1" applyBorder="1" applyAlignment="1">
      <alignment horizontal="left" vertical="top" wrapText="1"/>
    </xf>
    <xf numFmtId="3" fontId="3" fillId="0" borderId="16" xfId="0" applyNumberFormat="1" applyFont="1" applyFill="1" applyBorder="1" applyAlignment="1">
      <alignment horizontal="left" vertical="top" wrapText="1"/>
    </xf>
    <xf numFmtId="3" fontId="3" fillId="0" borderId="41" xfId="0" applyNumberFormat="1" applyFont="1" applyFill="1" applyBorder="1" applyAlignment="1">
      <alignment horizontal="left" vertical="top" wrapText="1"/>
    </xf>
    <xf numFmtId="49" fontId="12" fillId="0" borderId="1" xfId="0" applyNumberFormat="1" applyFont="1" applyFill="1" applyBorder="1" applyAlignment="1">
      <alignment horizontal="center" vertical="center"/>
    </xf>
    <xf numFmtId="49" fontId="12" fillId="0" borderId="16" xfId="0" applyNumberFormat="1" applyFont="1" applyFill="1" applyBorder="1" applyAlignment="1">
      <alignment horizontal="center" vertical="center"/>
    </xf>
    <xf numFmtId="49" fontId="12" fillId="0" borderId="7" xfId="0" applyNumberFormat="1" applyFont="1" applyFill="1" applyBorder="1" applyAlignment="1">
      <alignment horizontal="center" vertical="center"/>
    </xf>
    <xf numFmtId="0" fontId="81" fillId="0" borderId="16" xfId="0" applyFont="1" applyBorder="1" applyAlignment="1">
      <alignment horizontal="center" vertical="center" wrapText="1"/>
    </xf>
    <xf numFmtId="0" fontId="81" fillId="0" borderId="7" xfId="0" applyFont="1" applyBorder="1" applyAlignment="1">
      <alignment horizontal="center" vertical="center" wrapText="1"/>
    </xf>
    <xf numFmtId="0" fontId="12" fillId="0" borderId="6" xfId="0"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2" fillId="23" borderId="1" xfId="0" applyNumberFormat="1" applyFont="1" applyFill="1" applyBorder="1" applyAlignment="1">
      <alignment horizontal="center" vertical="center"/>
    </xf>
    <xf numFmtId="49" fontId="12" fillId="23" borderId="7" xfId="0" applyNumberFormat="1" applyFont="1" applyFill="1" applyBorder="1" applyAlignment="1">
      <alignment horizontal="center" vertical="center"/>
    </xf>
    <xf numFmtId="49" fontId="37" fillId="20" borderId="35" xfId="0" applyNumberFormat="1" applyFont="1" applyFill="1" applyBorder="1" applyAlignment="1">
      <alignment horizontal="center" vertical="center"/>
    </xf>
    <xf numFmtId="49" fontId="37" fillId="20" borderId="5" xfId="0" applyNumberFormat="1" applyFont="1" applyFill="1" applyBorder="1" applyAlignment="1">
      <alignment horizontal="center" vertical="center"/>
    </xf>
    <xf numFmtId="49" fontId="37" fillId="20" borderId="13" xfId="0" applyNumberFormat="1" applyFont="1" applyFill="1" applyBorder="1" applyAlignment="1">
      <alignment horizontal="center" vertical="center"/>
    </xf>
    <xf numFmtId="0" fontId="36" fillId="12" borderId="30" xfId="0" applyFont="1" applyFill="1" applyBorder="1" applyAlignment="1">
      <alignment horizontal="center" vertical="center" wrapText="1"/>
    </xf>
    <xf numFmtId="0" fontId="36" fillId="12" borderId="32" xfId="0" applyFont="1" applyFill="1" applyBorder="1" applyAlignment="1">
      <alignment horizontal="center" vertical="center" wrapText="1"/>
    </xf>
    <xf numFmtId="0" fontId="46" fillId="0" borderId="32" xfId="0" applyFont="1" applyBorder="1" applyAlignment="1"/>
    <xf numFmtId="0" fontId="46" fillId="0" borderId="53" xfId="0" applyFont="1" applyBorder="1" applyAlignment="1"/>
    <xf numFmtId="0" fontId="47" fillId="0" borderId="16" xfId="0" applyFont="1" applyBorder="1" applyAlignment="1">
      <alignment horizontal="center" wrapText="1"/>
    </xf>
    <xf numFmtId="0" fontId="52" fillId="8" borderId="29" xfId="0" applyFont="1" applyFill="1" applyBorder="1" applyAlignment="1">
      <alignment horizontal="center" vertical="center"/>
    </xf>
    <xf numFmtId="0" fontId="52" fillId="8" borderId="45" xfId="0" applyFont="1" applyFill="1" applyBorder="1" applyAlignment="1">
      <alignment horizontal="center" vertical="center"/>
    </xf>
    <xf numFmtId="4" fontId="77" fillId="0" borderId="16" xfId="0" applyNumberFormat="1" applyFont="1" applyBorder="1" applyAlignment="1">
      <alignment horizontal="center" vertical="center"/>
    </xf>
    <xf numFmtId="4" fontId="77" fillId="0" borderId="41" xfId="0" applyNumberFormat="1" applyFont="1" applyBorder="1" applyAlignment="1">
      <alignment horizontal="center" vertical="center"/>
    </xf>
    <xf numFmtId="0" fontId="2" fillId="8" borderId="16" xfId="0" applyFont="1" applyFill="1" applyBorder="1" applyAlignment="1">
      <alignment horizontal="center" vertical="center" wrapText="1"/>
    </xf>
    <xf numFmtId="0" fontId="77" fillId="0" borderId="16" xfId="0" applyFont="1" applyBorder="1" applyAlignment="1">
      <alignment horizontal="center" vertical="center" wrapText="1"/>
    </xf>
    <xf numFmtId="0" fontId="77" fillId="0" borderId="41" xfId="0" applyFont="1" applyBorder="1" applyAlignment="1">
      <alignment horizontal="center" vertical="center" wrapText="1"/>
    </xf>
    <xf numFmtId="2" fontId="7" fillId="0" borderId="1" xfId="0" applyNumberFormat="1" applyFont="1" applyFill="1" applyBorder="1" applyAlignment="1">
      <alignment horizontal="center" vertical="center" wrapText="1"/>
    </xf>
    <xf numFmtId="2" fontId="3" fillId="7" borderId="1" xfId="0" applyNumberFormat="1" applyFont="1" applyFill="1" applyBorder="1" applyAlignment="1">
      <alignment horizontal="center" vertical="center" wrapText="1"/>
    </xf>
    <xf numFmtId="2" fontId="3" fillId="7" borderId="10" xfId="0" applyNumberFormat="1" applyFont="1" applyFill="1" applyBorder="1" applyAlignment="1">
      <alignment horizontal="center" vertical="center" wrapText="1"/>
    </xf>
    <xf numFmtId="0" fontId="3" fillId="0" borderId="25" xfId="0" applyFont="1" applyBorder="1" applyAlignment="1">
      <alignment vertical="center" wrapText="1"/>
    </xf>
    <xf numFmtId="0" fontId="3" fillId="0" borderId="41" xfId="0" applyFont="1" applyBorder="1" applyAlignment="1">
      <alignment vertical="center" wrapText="1"/>
    </xf>
    <xf numFmtId="1" fontId="3" fillId="0" borderId="18" xfId="0" applyNumberFormat="1" applyFont="1" applyBorder="1" applyAlignment="1">
      <alignment horizontal="center" vertical="top" wrapText="1"/>
    </xf>
    <xf numFmtId="1" fontId="3" fillId="0" borderId="19" xfId="0" applyNumberFormat="1" applyFont="1" applyBorder="1" applyAlignment="1">
      <alignment horizontal="center" vertical="top" wrapText="1"/>
    </xf>
    <xf numFmtId="0" fontId="6" fillId="0" borderId="18" xfId="0" applyFont="1" applyBorder="1" applyAlignment="1">
      <alignment horizontal="center" vertical="top" wrapText="1"/>
    </xf>
    <xf numFmtId="0" fontId="6" fillId="0" borderId="19" xfId="0" applyFont="1" applyBorder="1" applyAlignment="1">
      <alignment horizontal="center" vertical="top" wrapText="1"/>
    </xf>
    <xf numFmtId="0" fontId="2" fillId="8" borderId="47" xfId="0" applyFont="1" applyFill="1" applyBorder="1" applyAlignment="1">
      <alignment horizontal="center" vertical="center"/>
    </xf>
    <xf numFmtId="0" fontId="2" fillId="8" borderId="25" xfId="0" applyFont="1" applyFill="1" applyBorder="1" applyAlignment="1">
      <alignment horizontal="center" vertical="center"/>
    </xf>
    <xf numFmtId="0" fontId="0" fillId="0" borderId="16" xfId="0" applyBorder="1" applyAlignment="1">
      <alignment horizontal="center" vertical="center"/>
    </xf>
    <xf numFmtId="0" fontId="0" fillId="0" borderId="41" xfId="0" applyBorder="1" applyAlignment="1">
      <alignment horizontal="center" vertical="center"/>
    </xf>
    <xf numFmtId="0" fontId="27" fillId="0" borderId="16" xfId="0" applyFont="1" applyBorder="1" applyAlignment="1">
      <alignment horizontal="center" vertical="center" wrapText="1"/>
    </xf>
    <xf numFmtId="0" fontId="27" fillId="0" borderId="41" xfId="0" applyFont="1" applyBorder="1" applyAlignment="1">
      <alignment horizontal="center" vertical="center" wrapText="1"/>
    </xf>
    <xf numFmtId="0" fontId="2" fillId="8" borderId="48" xfId="0" applyFont="1" applyFill="1" applyBorder="1" applyAlignment="1">
      <alignment horizontal="center" vertical="center"/>
    </xf>
    <xf numFmtId="0" fontId="17" fillId="10" borderId="18" xfId="0" applyFont="1" applyFill="1" applyBorder="1" applyAlignment="1">
      <alignment horizontal="center" vertical="center" wrapText="1"/>
    </xf>
    <xf numFmtId="0" fontId="17" fillId="10" borderId="24" xfId="0" applyFont="1" applyFill="1" applyBorder="1" applyAlignment="1">
      <alignment horizontal="center" vertical="center" wrapText="1"/>
    </xf>
    <xf numFmtId="165" fontId="6" fillId="10" borderId="32" xfId="0" applyNumberFormat="1" applyFont="1" applyFill="1" applyBorder="1" applyAlignment="1">
      <alignment horizontal="center" vertical="center"/>
    </xf>
    <xf numFmtId="165" fontId="6" fillId="10" borderId="0" xfId="0" applyNumberFormat="1" applyFont="1" applyFill="1" applyBorder="1" applyAlignment="1">
      <alignment horizontal="center" vertical="center"/>
    </xf>
    <xf numFmtId="4" fontId="23" fillId="10" borderId="18" xfId="0" applyNumberFormat="1" applyFont="1" applyFill="1" applyBorder="1" applyAlignment="1">
      <alignment horizontal="center" vertical="center"/>
    </xf>
    <xf numFmtId="4" fontId="0" fillId="0" borderId="24" xfId="0" applyNumberFormat="1" applyBorder="1" applyAlignment="1">
      <alignment horizontal="center" vertical="center"/>
    </xf>
    <xf numFmtId="0" fontId="6" fillId="11" borderId="9"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6" fillId="11" borderId="12" xfId="0" applyFont="1" applyFill="1" applyBorder="1" applyAlignment="1">
      <alignment horizontal="center" vertical="center" wrapText="1"/>
    </xf>
    <xf numFmtId="165" fontId="6" fillId="11" borderId="9" xfId="0" applyNumberFormat="1" applyFont="1" applyFill="1" applyBorder="1" applyAlignment="1">
      <alignment horizontal="center" vertical="center"/>
    </xf>
    <xf numFmtId="165" fontId="6" fillId="11" borderId="6" xfId="0" applyNumberFormat="1" applyFont="1" applyFill="1" applyBorder="1" applyAlignment="1">
      <alignment horizontal="center" vertical="center"/>
    </xf>
    <xf numFmtId="165" fontId="6" fillId="11" borderId="12" xfId="0" applyNumberFormat="1" applyFont="1" applyFill="1" applyBorder="1" applyAlignment="1">
      <alignment horizontal="center" vertical="center"/>
    </xf>
    <xf numFmtId="0" fontId="19" fillId="11" borderId="9" xfId="0" applyFont="1" applyFill="1"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4" fillId="0" borderId="20" xfId="0" applyFont="1" applyBorder="1" applyAlignment="1">
      <alignment horizontal="center" vertical="center" wrapText="1"/>
    </xf>
    <xf numFmtId="0" fontId="0" fillId="0" borderId="22" xfId="0" applyBorder="1" applyAlignment="1">
      <alignment horizontal="center" vertical="center" wrapText="1"/>
    </xf>
    <xf numFmtId="0" fontId="2" fillId="8" borderId="46" xfId="0" applyFont="1" applyFill="1" applyBorder="1" applyAlignment="1">
      <alignment horizontal="center" vertical="center"/>
    </xf>
    <xf numFmtId="0" fontId="2" fillId="8" borderId="1" xfId="0" applyFont="1" applyFill="1" applyBorder="1" applyAlignment="1">
      <alignment horizontal="center" vertical="center"/>
    </xf>
    <xf numFmtId="0" fontId="2" fillId="8" borderId="16" xfId="0" applyFont="1" applyFill="1" applyBorder="1" applyAlignment="1">
      <alignment horizontal="center" vertical="center"/>
    </xf>
    <xf numFmtId="0" fontId="2" fillId="8" borderId="41" xfId="0" applyFont="1" applyFill="1" applyBorder="1" applyAlignment="1">
      <alignment horizontal="center" vertical="center"/>
    </xf>
    <xf numFmtId="0" fontId="26" fillId="8" borderId="41" xfId="0" applyFont="1" applyFill="1" applyBorder="1" applyAlignment="1">
      <alignment horizontal="center" vertical="center" wrapText="1"/>
    </xf>
    <xf numFmtId="0" fontId="0" fillId="0" borderId="32" xfId="0" applyBorder="1" applyAlignment="1"/>
    <xf numFmtId="0" fontId="0" fillId="0" borderId="53" xfId="0" applyBorder="1" applyAlignment="1"/>
    <xf numFmtId="0" fontId="17" fillId="10" borderId="19" xfId="0" applyFont="1" applyFill="1" applyBorder="1" applyAlignment="1">
      <alignment horizontal="center" vertical="center" wrapText="1"/>
    </xf>
    <xf numFmtId="0" fontId="26" fillId="8" borderId="35" xfId="0" applyFont="1" applyFill="1" applyBorder="1" applyAlignment="1">
      <alignment horizontal="center" vertical="center"/>
    </xf>
    <xf numFmtId="0" fontId="26" fillId="8" borderId="5" xfId="0" applyFont="1" applyFill="1" applyBorder="1" applyAlignment="1">
      <alignment horizontal="center" vertical="center"/>
    </xf>
    <xf numFmtId="0" fontId="26" fillId="8" borderId="37" xfId="0" applyFont="1" applyFill="1" applyBorder="1" applyAlignment="1">
      <alignment horizontal="center" vertical="center"/>
    </xf>
    <xf numFmtId="2" fontId="19" fillId="11" borderId="25" xfId="0" applyNumberFormat="1" applyFont="1" applyFill="1" applyBorder="1" applyAlignment="1">
      <alignment horizontal="center" vertical="center" wrapText="1"/>
    </xf>
    <xf numFmtId="2" fontId="0" fillId="0" borderId="16" xfId="0" applyNumberFormat="1" applyBorder="1" applyAlignment="1">
      <alignment horizontal="center" vertical="center" wrapText="1"/>
    </xf>
    <xf numFmtId="2" fontId="0" fillId="0" borderId="41" xfId="0" applyNumberFormat="1" applyBorder="1" applyAlignment="1">
      <alignment horizontal="center" vertical="center" wrapText="1"/>
    </xf>
    <xf numFmtId="0" fontId="17" fillId="10" borderId="18" xfId="0" applyFont="1" applyFill="1" applyBorder="1" applyAlignment="1">
      <alignment horizontal="left" vertical="center" wrapText="1"/>
    </xf>
    <xf numFmtId="0" fontId="17" fillId="10" borderId="24" xfId="0" applyFont="1" applyFill="1" applyBorder="1" applyAlignment="1">
      <alignment horizontal="left" vertical="center" wrapText="1"/>
    </xf>
    <xf numFmtId="0" fontId="17" fillId="10" borderId="19" xfId="0" applyFont="1" applyFill="1" applyBorder="1" applyAlignment="1">
      <alignment horizontal="left" vertical="center" wrapText="1"/>
    </xf>
    <xf numFmtId="0" fontId="26" fillId="8" borderId="35" xfId="0" applyFont="1" applyFill="1" applyBorder="1" applyAlignment="1">
      <alignment horizontal="left" vertical="center" wrapText="1"/>
    </xf>
    <xf numFmtId="0" fontId="26" fillId="8" borderId="5" xfId="0" applyFont="1" applyFill="1" applyBorder="1" applyAlignment="1">
      <alignment horizontal="left" vertical="center" wrapText="1"/>
    </xf>
    <xf numFmtId="0" fontId="26" fillId="8" borderId="37" xfId="0" applyFont="1" applyFill="1" applyBorder="1" applyAlignment="1">
      <alignment horizontal="left" vertical="center" wrapText="1"/>
    </xf>
    <xf numFmtId="49" fontId="37" fillId="20" borderId="37" xfId="0" applyNumberFormat="1" applyFont="1" applyFill="1" applyBorder="1" applyAlignment="1">
      <alignment horizontal="center" vertical="center"/>
    </xf>
    <xf numFmtId="165" fontId="6" fillId="11" borderId="21" xfId="0" applyNumberFormat="1" applyFont="1" applyFill="1" applyBorder="1" applyAlignment="1">
      <alignment horizontal="center" vertical="center" wrapText="1"/>
    </xf>
    <xf numFmtId="0" fontId="0" fillId="0" borderId="17" xfId="0" applyBorder="1" applyAlignment="1">
      <alignment horizontal="center" vertical="center" wrapText="1"/>
    </xf>
    <xf numFmtId="0" fontId="0" fillId="0" borderId="46" xfId="0" applyBorder="1" applyAlignment="1">
      <alignment horizontal="center" vertical="center" wrapText="1"/>
    </xf>
    <xf numFmtId="0" fontId="45" fillId="14" borderId="2" xfId="0" applyFont="1" applyFill="1" applyBorder="1" applyAlignment="1">
      <alignment horizontal="center" vertical="center"/>
    </xf>
    <xf numFmtId="0" fontId="45" fillId="14" borderId="20" xfId="0" applyFont="1" applyFill="1" applyBorder="1" applyAlignment="1">
      <alignment horizontal="center" vertical="center"/>
    </xf>
    <xf numFmtId="0" fontId="45" fillId="14" borderId="22" xfId="0" applyFont="1" applyFill="1" applyBorder="1" applyAlignment="1">
      <alignment horizontal="center" vertical="center"/>
    </xf>
    <xf numFmtId="165" fontId="6" fillId="11" borderId="21" xfId="0" applyNumberFormat="1" applyFont="1" applyFill="1" applyBorder="1" applyAlignment="1">
      <alignment horizontal="left" vertical="center" wrapText="1"/>
    </xf>
    <xf numFmtId="0" fontId="0" fillId="0" borderId="17" xfId="0" applyBorder="1" applyAlignment="1">
      <alignment horizontal="left" vertical="center" wrapText="1"/>
    </xf>
    <xf numFmtId="0" fontId="0" fillId="0" borderId="46" xfId="0" applyBorder="1" applyAlignment="1">
      <alignment horizontal="left" vertical="center" wrapText="1"/>
    </xf>
    <xf numFmtId="1" fontId="3" fillId="31" borderId="18" xfId="0" applyNumberFormat="1" applyFont="1" applyFill="1" applyBorder="1" applyAlignment="1">
      <alignment horizontal="center" vertical="center" wrapText="1"/>
    </xf>
    <xf numFmtId="1" fontId="3" fillId="31" borderId="24"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165" fontId="6" fillId="6" borderId="14" xfId="0" applyNumberFormat="1" applyFont="1" applyFill="1" applyBorder="1" applyAlignment="1">
      <alignment horizontal="center" vertical="center"/>
    </xf>
    <xf numFmtId="165" fontId="6" fillId="6" borderId="26" xfId="0" applyNumberFormat="1" applyFont="1" applyFill="1" applyBorder="1" applyAlignment="1">
      <alignment horizontal="center" vertical="center"/>
    </xf>
    <xf numFmtId="4" fontId="3" fillId="31" borderId="1" xfId="0" applyNumberFormat="1" applyFont="1" applyFill="1" applyBorder="1" applyAlignment="1">
      <alignment horizontal="center" vertical="center" wrapText="1"/>
    </xf>
    <xf numFmtId="4" fontId="0" fillId="31" borderId="16" xfId="0" applyNumberFormat="1" applyFont="1" applyFill="1" applyBorder="1" applyAlignment="1">
      <alignment horizontal="center" vertical="center" wrapText="1"/>
    </xf>
    <xf numFmtId="4" fontId="0" fillId="31" borderId="7" xfId="0" applyNumberFormat="1" applyFont="1" applyFill="1" applyBorder="1" applyAlignment="1">
      <alignment horizontal="center" vertical="center" wrapText="1"/>
    </xf>
    <xf numFmtId="165" fontId="6" fillId="10" borderId="4" xfId="0" applyNumberFormat="1" applyFont="1" applyFill="1" applyBorder="1" applyAlignment="1">
      <alignment horizontal="center" vertical="center"/>
    </xf>
    <xf numFmtId="4" fontId="23" fillId="10" borderId="36" xfId="0" applyNumberFormat="1" applyFont="1" applyFill="1" applyBorder="1" applyAlignment="1">
      <alignment horizontal="center" vertical="center"/>
    </xf>
    <xf numFmtId="4" fontId="0" fillId="0" borderId="8" xfId="0" applyNumberFormat="1" applyBorder="1" applyAlignment="1">
      <alignment horizontal="center" vertical="center"/>
    </xf>
    <xf numFmtId="4" fontId="0" fillId="0" borderId="38" xfId="0" applyNumberFormat="1" applyBorder="1" applyAlignment="1">
      <alignment horizontal="center" vertical="center"/>
    </xf>
    <xf numFmtId="0" fontId="19" fillId="11" borderId="25"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41" xfId="0" applyBorder="1" applyAlignment="1">
      <alignment horizontal="center" vertical="center" wrapText="1"/>
    </xf>
    <xf numFmtId="165" fontId="6" fillId="6" borderId="6" xfId="0" applyNumberFormat="1" applyFont="1" applyFill="1" applyBorder="1" applyAlignment="1">
      <alignment horizontal="center" vertical="center"/>
    </xf>
    <xf numFmtId="4" fontId="3" fillId="31" borderId="1" xfId="0" applyNumberFormat="1" applyFont="1" applyFill="1" applyBorder="1" applyAlignment="1">
      <alignment horizontal="left" vertical="center" wrapText="1"/>
    </xf>
    <xf numFmtId="4" fontId="47" fillId="31" borderId="16" xfId="0" applyNumberFormat="1" applyFont="1" applyFill="1" applyBorder="1" applyAlignment="1">
      <alignment horizontal="left" vertical="center" wrapText="1"/>
    </xf>
    <xf numFmtId="4" fontId="6" fillId="6" borderId="14" xfId="0" applyNumberFormat="1" applyFont="1" applyFill="1" applyBorder="1" applyAlignment="1">
      <alignment horizontal="center" vertical="center"/>
    </xf>
    <xf numFmtId="4" fontId="6" fillId="6" borderId="26" xfId="0" applyNumberFormat="1" applyFont="1" applyFill="1" applyBorder="1" applyAlignment="1">
      <alignment horizontal="center" vertical="center"/>
    </xf>
    <xf numFmtId="4" fontId="3" fillId="7" borderId="6" xfId="0" applyNumberFormat="1" applyFont="1" applyFill="1" applyBorder="1" applyAlignment="1">
      <alignment horizontal="center" vertical="center" wrapText="1"/>
    </xf>
    <xf numFmtId="4" fontId="3" fillId="7" borderId="8" xfId="0" applyNumberFormat="1" applyFont="1" applyFill="1" applyBorder="1" applyAlignment="1">
      <alignment horizontal="center" vertical="center" wrapText="1"/>
    </xf>
    <xf numFmtId="0" fontId="2" fillId="8" borderId="64" xfId="0" applyFont="1" applyFill="1" applyBorder="1" applyAlignment="1">
      <alignment horizontal="center" vertical="center"/>
    </xf>
    <xf numFmtId="0" fontId="2" fillId="8" borderId="63" xfId="0" applyFont="1" applyFill="1" applyBorder="1" applyAlignment="1">
      <alignment horizontal="center" vertical="center"/>
    </xf>
    <xf numFmtId="4" fontId="2" fillId="8" borderId="16" xfId="0" applyNumberFormat="1" applyFont="1" applyFill="1" applyBorder="1" applyAlignment="1">
      <alignment horizontal="center" vertical="center"/>
    </xf>
    <xf numFmtId="4" fontId="0" fillId="0" borderId="16" xfId="0" applyNumberFormat="1" applyBorder="1" applyAlignment="1">
      <alignment horizontal="center" vertical="center"/>
    </xf>
    <xf numFmtId="4" fontId="0" fillId="0" borderId="41" xfId="0" applyNumberFormat="1" applyBorder="1" applyAlignment="1">
      <alignment horizontal="center" vertical="center"/>
    </xf>
    <xf numFmtId="165" fontId="6" fillId="6" borderId="29" xfId="0" applyNumberFormat="1" applyFont="1" applyFill="1" applyBorder="1" applyAlignment="1">
      <alignment horizontal="center" vertical="center"/>
    </xf>
    <xf numFmtId="49" fontId="12" fillId="2" borderId="21" xfId="0" applyNumberFormat="1" applyFont="1" applyFill="1" applyBorder="1" applyAlignment="1">
      <alignment horizontal="center" vertical="center"/>
    </xf>
    <xf numFmtId="49" fontId="12" fillId="2" borderId="46" xfId="0" applyNumberFormat="1" applyFont="1" applyFill="1" applyBorder="1" applyAlignment="1">
      <alignment horizontal="center" vertical="center"/>
    </xf>
    <xf numFmtId="0" fontId="12" fillId="0" borderId="25" xfId="0" applyFont="1" applyFill="1" applyBorder="1" applyAlignment="1">
      <alignment horizontal="left" vertical="center" wrapText="1"/>
    </xf>
    <xf numFmtId="0" fontId="12" fillId="0" borderId="41" xfId="0" applyFont="1" applyFill="1" applyBorder="1" applyAlignment="1">
      <alignment horizontal="left" vertical="center" wrapText="1"/>
    </xf>
    <xf numFmtId="165" fontId="3" fillId="31" borderId="25" xfId="0" applyNumberFormat="1" applyFont="1" applyFill="1" applyBorder="1" applyAlignment="1">
      <alignment horizontal="center" vertical="center" wrapText="1"/>
    </xf>
    <xf numFmtId="0" fontId="47" fillId="31" borderId="16" xfId="0" applyFont="1" applyFill="1" applyBorder="1" applyAlignment="1">
      <alignment horizontal="center" vertical="center" wrapText="1"/>
    </xf>
    <xf numFmtId="0" fontId="47" fillId="31" borderId="41" xfId="0" applyFont="1" applyFill="1" applyBorder="1" applyAlignment="1">
      <alignment horizontal="center" vertical="center" wrapText="1"/>
    </xf>
    <xf numFmtId="165" fontId="6" fillId="6" borderId="54" xfId="0" applyNumberFormat="1" applyFont="1" applyFill="1" applyBorder="1" applyAlignment="1">
      <alignment horizontal="center" vertical="center"/>
    </xf>
    <xf numFmtId="165" fontId="3" fillId="31" borderId="6" xfId="0" applyNumberFormat="1" applyFont="1" applyFill="1" applyBorder="1" applyAlignment="1">
      <alignment horizontal="center" vertical="center" wrapText="1"/>
    </xf>
    <xf numFmtId="0" fontId="47" fillId="31" borderId="6" xfId="0" applyFont="1" applyFill="1" applyBorder="1" applyAlignment="1">
      <alignment horizontal="center" vertical="center" wrapText="1"/>
    </xf>
    <xf numFmtId="4" fontId="4" fillId="31" borderId="1" xfId="0" applyNumberFormat="1" applyFont="1" applyFill="1" applyBorder="1" applyAlignment="1">
      <alignment horizontal="center" vertical="center"/>
    </xf>
    <xf numFmtId="0" fontId="0" fillId="0" borderId="7" xfId="0" applyBorder="1" applyAlignment="1">
      <alignment horizontal="center" vertical="center"/>
    </xf>
    <xf numFmtId="0" fontId="3" fillId="0" borderId="1" xfId="0" applyFont="1" applyBorder="1" applyAlignment="1">
      <alignment horizontal="left" vertical="top" wrapText="1"/>
    </xf>
    <xf numFmtId="0" fontId="3" fillId="0" borderId="16" xfId="0" applyFont="1" applyBorder="1" applyAlignment="1">
      <alignment horizontal="left" vertical="top" wrapText="1"/>
    </xf>
    <xf numFmtId="0" fontId="3" fillId="0" borderId="7" xfId="0" applyFont="1" applyBorder="1" applyAlignment="1">
      <alignment horizontal="left" vertical="top" wrapText="1"/>
    </xf>
    <xf numFmtId="4" fontId="46" fillId="31" borderId="16" xfId="0" applyNumberFormat="1" applyFont="1" applyFill="1" applyBorder="1" applyAlignment="1">
      <alignment horizontal="center" vertical="center" wrapText="1"/>
    </xf>
    <xf numFmtId="2" fontId="3" fillId="7" borderId="14" xfId="0" applyNumberFormat="1" applyFont="1" applyFill="1" applyBorder="1" applyAlignment="1">
      <alignment horizontal="center" vertical="center" wrapText="1"/>
    </xf>
    <xf numFmtId="2" fontId="3" fillId="7" borderId="26" xfId="0" applyNumberFormat="1" applyFont="1" applyFill="1" applyBorder="1" applyAlignment="1">
      <alignment horizontal="center" vertical="center" wrapText="1"/>
    </xf>
    <xf numFmtId="2" fontId="3" fillId="7" borderId="62" xfId="0" applyNumberFormat="1" applyFont="1" applyFill="1" applyBorder="1" applyAlignment="1">
      <alignment horizontal="center" vertical="center" wrapText="1"/>
    </xf>
    <xf numFmtId="165" fontId="3" fillId="31" borderId="1" xfId="0" applyNumberFormat="1" applyFont="1" applyFill="1" applyBorder="1" applyAlignment="1">
      <alignment horizontal="center" vertical="center" wrapText="1"/>
    </xf>
    <xf numFmtId="0" fontId="46" fillId="31" borderId="16" xfId="0" applyFont="1" applyFill="1" applyBorder="1" applyAlignment="1">
      <alignment horizontal="center" vertical="center" wrapText="1"/>
    </xf>
    <xf numFmtId="0" fontId="46" fillId="31" borderId="7" xfId="0" applyFont="1" applyFill="1" applyBorder="1" applyAlignment="1">
      <alignment horizontal="center" vertical="center" wrapText="1"/>
    </xf>
    <xf numFmtId="4" fontId="46" fillId="31" borderId="7" xfId="0" applyNumberFormat="1" applyFont="1" applyFill="1" applyBorder="1" applyAlignment="1">
      <alignment horizontal="center" vertical="center" wrapText="1"/>
    </xf>
    <xf numFmtId="3" fontId="3" fillId="31" borderId="1" xfId="0" applyNumberFormat="1" applyFont="1" applyFill="1" applyBorder="1" applyAlignment="1">
      <alignment horizontal="left" vertical="top" wrapText="1"/>
    </xf>
    <xf numFmtId="3" fontId="3" fillId="31" borderId="16" xfId="0" applyNumberFormat="1" applyFont="1" applyFill="1" applyBorder="1" applyAlignment="1">
      <alignment horizontal="left" vertical="top" wrapText="1"/>
    </xf>
    <xf numFmtId="3" fontId="3" fillId="31" borderId="41" xfId="0" applyNumberFormat="1" applyFont="1" applyFill="1" applyBorder="1" applyAlignment="1">
      <alignment horizontal="left" vertical="top" wrapText="1"/>
    </xf>
    <xf numFmtId="0" fontId="5" fillId="12" borderId="14" xfId="0" applyFont="1" applyFill="1" applyBorder="1" applyAlignment="1">
      <alignment horizontal="center"/>
    </xf>
    <xf numFmtId="0" fontId="5" fillId="12" borderId="26" xfId="0" applyFont="1" applyFill="1" applyBorder="1" applyAlignment="1">
      <alignment horizontal="center"/>
    </xf>
    <xf numFmtId="0" fontId="5" fillId="12" borderId="62" xfId="0" applyFont="1" applyFill="1" applyBorder="1" applyAlignment="1">
      <alignment horizont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1" xfId="0" applyFont="1" applyBorder="1" applyAlignment="1">
      <alignment horizontal="center" vertical="center"/>
    </xf>
    <xf numFmtId="0" fontId="0" fillId="0" borderId="17" xfId="0" applyBorder="1" applyAlignment="1">
      <alignment horizontal="center" vertical="center"/>
    </xf>
    <xf numFmtId="0" fontId="3" fillId="31" borderId="1" xfId="0" applyFont="1" applyFill="1" applyBorder="1" applyAlignment="1">
      <alignment horizontal="center" wrapText="1"/>
    </xf>
    <xf numFmtId="0" fontId="3" fillId="31" borderId="16" xfId="0" applyFont="1" applyFill="1" applyBorder="1" applyAlignment="1">
      <alignment horizontal="center" wrapText="1"/>
    </xf>
    <xf numFmtId="0" fontId="3" fillId="31" borderId="7" xfId="0" applyFont="1" applyFill="1" applyBorder="1" applyAlignment="1">
      <alignment horizontal="center" wrapText="1"/>
    </xf>
    <xf numFmtId="4" fontId="3" fillId="31" borderId="16" xfId="0" applyNumberFormat="1" applyFont="1" applyFill="1" applyBorder="1" applyAlignment="1">
      <alignment horizontal="center" vertical="center" wrapText="1"/>
    </xf>
    <xf numFmtId="0" fontId="51" fillId="31" borderId="1" xfId="0" applyFont="1" applyFill="1" applyBorder="1" applyAlignment="1">
      <alignment wrapText="1"/>
    </xf>
    <xf numFmtId="0" fontId="51" fillId="31" borderId="16" xfId="0" applyFont="1" applyFill="1" applyBorder="1" applyAlignment="1">
      <alignment wrapText="1"/>
    </xf>
    <xf numFmtId="0" fontId="51" fillId="31" borderId="7" xfId="0" applyFont="1" applyFill="1" applyBorder="1" applyAlignment="1">
      <alignment wrapText="1"/>
    </xf>
    <xf numFmtId="0" fontId="8" fillId="0" borderId="57"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63" xfId="0" applyFont="1" applyFill="1" applyBorder="1" applyAlignment="1">
      <alignment horizontal="center" vertical="center" wrapText="1"/>
    </xf>
    <xf numFmtId="4" fontId="4"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47" fillId="31" borderId="7" xfId="0" applyFont="1" applyFill="1" applyBorder="1" applyAlignment="1">
      <alignment horizontal="center" vertical="center" wrapText="1"/>
    </xf>
    <xf numFmtId="165" fontId="6" fillId="6" borderId="51" xfId="0" applyNumberFormat="1" applyFont="1" applyFill="1" applyBorder="1" applyAlignment="1">
      <alignment horizontal="center" vertical="center"/>
    </xf>
    <xf numFmtId="4" fontId="4" fillId="31" borderId="6" xfId="0" applyNumberFormat="1" applyFont="1" applyFill="1" applyBorder="1" applyAlignment="1">
      <alignment horizontal="center" vertical="center"/>
    </xf>
    <xf numFmtId="0" fontId="0" fillId="0" borderId="6" xfId="0" applyBorder="1" applyAlignment="1">
      <alignment horizontal="center" vertical="center"/>
    </xf>
    <xf numFmtId="4" fontId="4" fillId="31" borderId="16" xfId="0" applyNumberFormat="1" applyFont="1" applyFill="1" applyBorder="1" applyAlignment="1">
      <alignment horizontal="center" vertical="center"/>
    </xf>
    <xf numFmtId="165" fontId="3" fillId="31" borderId="16" xfId="0" applyNumberFormat="1" applyFont="1" applyFill="1" applyBorder="1" applyAlignment="1">
      <alignment horizontal="center" vertical="center" wrapText="1"/>
    </xf>
    <xf numFmtId="0" fontId="47" fillId="31" borderId="16" xfId="0" applyFont="1" applyFill="1" applyBorder="1" applyAlignment="1">
      <alignment horizontal="center" wrapText="1"/>
    </xf>
    <xf numFmtId="0" fontId="5" fillId="12" borderId="49" xfId="0" applyFont="1" applyFill="1" applyBorder="1" applyAlignment="1">
      <alignment horizontal="center"/>
    </xf>
    <xf numFmtId="0" fontId="5" fillId="12" borderId="4" xfId="0" applyFont="1" applyFill="1" applyBorder="1" applyAlignment="1">
      <alignment horizontal="center"/>
    </xf>
    <xf numFmtId="0" fontId="5" fillId="12" borderId="23" xfId="0" applyFont="1" applyFill="1" applyBorder="1" applyAlignment="1">
      <alignment horizontal="center"/>
    </xf>
    <xf numFmtId="4" fontId="70" fillId="31" borderId="1" xfId="0" applyNumberFormat="1" applyFont="1" applyFill="1" applyBorder="1" applyAlignment="1">
      <alignment horizontal="center" vertical="center"/>
    </xf>
    <xf numFmtId="0" fontId="71" fillId="31" borderId="16" xfId="0" applyFont="1" applyFill="1" applyBorder="1" applyAlignment="1">
      <alignment horizontal="center" vertical="center"/>
    </xf>
    <xf numFmtId="0" fontId="71" fillId="31" borderId="7" xfId="0" applyFont="1" applyFill="1" applyBorder="1" applyAlignment="1">
      <alignment horizontal="center" vertical="center"/>
    </xf>
    <xf numFmtId="0" fontId="1" fillId="0" borderId="21" xfId="0" applyFont="1" applyBorder="1" applyAlignment="1">
      <alignment horizontal="center" vertical="center"/>
    </xf>
    <xf numFmtId="4" fontId="4" fillId="31" borderId="25" xfId="0" applyNumberFormat="1" applyFont="1" applyFill="1" applyBorder="1" applyAlignment="1">
      <alignment horizontal="center" vertical="center"/>
    </xf>
    <xf numFmtId="0" fontId="0" fillId="31" borderId="6" xfId="0" applyFill="1" applyBorder="1" applyAlignment="1">
      <alignment horizontal="center" vertical="center"/>
    </xf>
    <xf numFmtId="4" fontId="4" fillId="31" borderId="7" xfId="0" applyNumberFormat="1" applyFont="1" applyFill="1" applyBorder="1" applyAlignment="1">
      <alignment horizontal="center" vertical="center"/>
    </xf>
    <xf numFmtId="165" fontId="6" fillId="31" borderId="6" xfId="0" applyNumberFormat="1" applyFont="1" applyFill="1" applyBorder="1" applyAlignment="1">
      <alignment horizontal="center" vertical="center"/>
    </xf>
  </cellXfs>
  <cellStyles count="3">
    <cellStyle name="Обычный" xfId="0" builtinId="0"/>
    <cellStyle name="Пояснение" xfId="1" builtinId="53" customBuiltin="1"/>
    <cellStyle name="Финансовый" xfId="2" builtin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08080"/>
      <rgbColor rgb="FF9999FF"/>
      <rgbColor rgb="FF993366"/>
      <rgbColor rgb="FFFFFFCC"/>
      <rgbColor rgb="FFDEEBF7"/>
      <rgbColor rgb="FF660066"/>
      <rgbColor rgb="FFFF8080"/>
      <rgbColor rgb="FF0066CC"/>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4B183"/>
      <rgbColor rgb="FFCC99FF"/>
      <rgbColor rgb="FFF8CBAD"/>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33CC"/>
      <color rgb="FFD6C1FF"/>
      <color rgb="FFFFCCCC"/>
      <color rgb="FFFFFF99"/>
      <color rgb="FFE3D5FF"/>
      <color rgb="FFC5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64;&#1072;&#1073;&#1083;&#1086;&#1085;%20&#1086;&#1090;&#1095;&#1077;&#1090;&#1072;%202020%20&#1053;&#1040;&#1062;&#1055;&#1056;&#1054;&#1045;&#1050;&#1058;&#106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1 (ОТЧЕТНЫЙ ПЕРИОД) "/>
      <sheetName val="Приложение 2 (СВОД)"/>
      <sheetName val="ЗАВЕРШЕННЫЕ МЕРОПРИЯТИЯ"/>
    </sheetNames>
    <sheetDataSet>
      <sheetData sheetId="0">
        <row r="2">
          <cell r="A2" t="str">
            <v xml:space="preserve">ИНФОРМАЦИЯ
 по показателям и мероприятиям дорожных карт по достижению показателей
 Указа Президента Российской Федерации от 07.05.2018 № 204
муниципальное образование </v>
          </cell>
        </row>
      </sheetData>
      <sheetData sheetId="1">
        <row r="132">
          <cell r="A132" t="str">
            <v>ИНЫЕ РАСХОДЫ МУНИЦИПАЛЬНЫХ ОБРАЗОВАНИЙ</v>
          </cell>
        </row>
      </sheetData>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S782"/>
  <sheetViews>
    <sheetView tabSelected="1" zoomScale="50" zoomScaleNormal="50" zoomScaleSheetLayoutView="50" workbookViewId="0">
      <pane xSplit="4" ySplit="4" topLeftCell="E361" activePane="bottomRight" state="frozen"/>
      <selection pane="topRight" activeCell="E1" sqref="E1"/>
      <selection pane="bottomLeft" activeCell="A5" sqref="A5"/>
      <selection pane="bottomRight" activeCell="G753" sqref="G753"/>
    </sheetView>
  </sheetViews>
  <sheetFormatPr defaultRowHeight="20.25"/>
  <cols>
    <col min="1" max="1" width="7.42578125" style="264" customWidth="1"/>
    <col min="2" max="2" width="65.28515625" style="266" customWidth="1"/>
    <col min="3" max="3" width="14.5703125" style="266" customWidth="1"/>
    <col min="4" max="4" width="25.140625" style="267" customWidth="1"/>
    <col min="5" max="5" width="21.7109375" style="266" customWidth="1"/>
    <col min="6" max="6" width="21.85546875" style="266" customWidth="1"/>
    <col min="7" max="7" width="22.42578125" style="266" customWidth="1"/>
    <col min="8" max="8" width="25.42578125" style="266" customWidth="1"/>
    <col min="9" max="9" width="23.140625" style="266" customWidth="1"/>
    <col min="10" max="10" width="68.28515625" style="266" customWidth="1"/>
    <col min="11" max="11" width="22.85546875" style="266" customWidth="1"/>
    <col min="12" max="13" width="14.140625" style="266" customWidth="1"/>
    <col min="14" max="14" width="17.5703125" style="266" customWidth="1"/>
    <col min="15" max="16384" width="9.140625" style="269"/>
  </cols>
  <sheetData>
    <row r="1" spans="1:14" ht="25.5">
      <c r="B1" s="265" t="s">
        <v>72</v>
      </c>
      <c r="N1" s="268" t="s">
        <v>26</v>
      </c>
    </row>
    <row r="2" spans="1:14" ht="107.25" customHeight="1" thickBot="1">
      <c r="A2" s="1022" t="s">
        <v>182</v>
      </c>
      <c r="B2" s="1022"/>
      <c r="C2" s="1022"/>
      <c r="D2" s="1022"/>
      <c r="E2" s="1022"/>
      <c r="F2" s="1022"/>
      <c r="G2" s="1022"/>
      <c r="H2" s="1022"/>
      <c r="I2" s="1022"/>
      <c r="J2" s="1022"/>
      <c r="K2" s="415"/>
      <c r="L2" s="1017"/>
      <c r="M2" s="1017"/>
      <c r="N2" s="1017"/>
    </row>
    <row r="3" spans="1:14" ht="80.25" customHeight="1" thickBot="1">
      <c r="A3" s="14" t="s">
        <v>0</v>
      </c>
      <c r="B3" s="15" t="s">
        <v>1</v>
      </c>
      <c r="C3" s="1023" t="s">
        <v>2</v>
      </c>
      <c r="D3" s="1024"/>
      <c r="E3" s="1025" t="s">
        <v>3</v>
      </c>
      <c r="F3" s="1026"/>
      <c r="G3" s="1027"/>
      <c r="H3" s="1027"/>
      <c r="I3" s="1027"/>
      <c r="J3" s="1028" t="s">
        <v>20</v>
      </c>
      <c r="K3" s="459" t="s">
        <v>342</v>
      </c>
      <c r="L3" s="1033" t="s">
        <v>343</v>
      </c>
      <c r="M3" s="1034"/>
      <c r="N3" s="1035" t="s">
        <v>25</v>
      </c>
    </row>
    <row r="4" spans="1:14" ht="150" customHeight="1" thickBot="1">
      <c r="A4" s="14"/>
      <c r="B4" s="127" t="s">
        <v>95</v>
      </c>
      <c r="C4" s="867" t="s">
        <v>4</v>
      </c>
      <c r="D4" s="17" t="s">
        <v>5</v>
      </c>
      <c r="E4" s="19" t="s">
        <v>22</v>
      </c>
      <c r="F4" s="454" t="s">
        <v>19</v>
      </c>
      <c r="G4" s="456" t="s">
        <v>459</v>
      </c>
      <c r="H4" s="457" t="s">
        <v>21</v>
      </c>
      <c r="I4" s="458" t="s">
        <v>6</v>
      </c>
      <c r="J4" s="1029"/>
      <c r="K4" s="460" t="s">
        <v>334</v>
      </c>
      <c r="L4" s="18" t="s">
        <v>7</v>
      </c>
      <c r="M4" s="25" t="s">
        <v>8</v>
      </c>
      <c r="N4" s="1036"/>
    </row>
    <row r="5" spans="1:14" s="271" customFormat="1" ht="24.75" customHeight="1" thickBot="1">
      <c r="A5" s="1037"/>
      <c r="B5" s="1040" t="s">
        <v>50</v>
      </c>
      <c r="C5" s="1043"/>
      <c r="D5" s="270" t="s">
        <v>9</v>
      </c>
      <c r="E5" s="248">
        <f t="shared" ref="E5" si="0">E6+E7+E8</f>
        <v>438.16878500000001</v>
      </c>
      <c r="F5" s="248">
        <f t="shared" ref="F5:N5" si="1">F6+F7+F8</f>
        <v>308.89719500000001</v>
      </c>
      <c r="G5" s="455">
        <f t="shared" si="1"/>
        <v>58.570000000000014</v>
      </c>
      <c r="H5" s="455">
        <f t="shared" ref="H5:I5" si="2">H6+H7+H8</f>
        <v>383.95616399999994</v>
      </c>
      <c r="I5" s="455">
        <f t="shared" si="2"/>
        <v>536.40636399999994</v>
      </c>
      <c r="J5" s="1030"/>
      <c r="K5" s="248">
        <f t="shared" ref="K5" si="3">K6+K7+K8</f>
        <v>179.79849999999999</v>
      </c>
      <c r="L5" s="248">
        <f t="shared" si="1"/>
        <v>485.95124300000009</v>
      </c>
      <c r="M5" s="248">
        <f t="shared" si="1"/>
        <v>381.27941400000003</v>
      </c>
      <c r="N5" s="248">
        <f t="shared" si="1"/>
        <v>2387.5514700000003</v>
      </c>
    </row>
    <row r="6" spans="1:14" s="271" customFormat="1" ht="24.75" customHeight="1" thickBot="1">
      <c r="A6" s="1038"/>
      <c r="B6" s="1041"/>
      <c r="C6" s="1044"/>
      <c r="D6" s="270" t="s">
        <v>18</v>
      </c>
      <c r="E6" s="248">
        <f t="shared" ref="E6:I8" si="4">E11+E575</f>
        <v>49.41</v>
      </c>
      <c r="F6" s="248">
        <f t="shared" si="4"/>
        <v>38.856999999999999</v>
      </c>
      <c r="G6" s="248">
        <f t="shared" si="4"/>
        <v>1.7</v>
      </c>
      <c r="H6" s="248">
        <f t="shared" si="4"/>
        <v>64.928742999999997</v>
      </c>
      <c r="I6" s="248">
        <f t="shared" si="4"/>
        <v>142.28874300000001</v>
      </c>
      <c r="J6" s="1031"/>
      <c r="K6" s="248">
        <f t="shared" ref="K6:N8" si="5">K11+K575</f>
        <v>4.4459999999999997</v>
      </c>
      <c r="L6" s="248">
        <f t="shared" si="5"/>
        <v>95.005829000000006</v>
      </c>
      <c r="M6" s="248">
        <f t="shared" si="5"/>
        <v>79.510000000000005</v>
      </c>
      <c r="N6" s="248">
        <f t="shared" si="5"/>
        <v>435.58931500000006</v>
      </c>
    </row>
    <row r="7" spans="1:14" s="271" customFormat="1" ht="24.75" customHeight="1" thickBot="1">
      <c r="A7" s="1038"/>
      <c r="B7" s="1041"/>
      <c r="C7" s="1044"/>
      <c r="D7" s="270" t="s">
        <v>10</v>
      </c>
      <c r="E7" s="248">
        <f t="shared" si="4"/>
        <v>245.93384399999997</v>
      </c>
      <c r="F7" s="248">
        <f t="shared" si="4"/>
        <v>131.569704</v>
      </c>
      <c r="G7" s="248">
        <f t="shared" si="4"/>
        <v>6.07</v>
      </c>
      <c r="H7" s="248">
        <f t="shared" si="4"/>
        <v>176.08062100000001</v>
      </c>
      <c r="I7" s="248">
        <f t="shared" si="4"/>
        <v>248.86662099999998</v>
      </c>
      <c r="J7" s="1031"/>
      <c r="K7" s="248">
        <f t="shared" si="5"/>
        <v>114.523</v>
      </c>
      <c r="L7" s="248">
        <f t="shared" si="5"/>
        <v>245.39441400000001</v>
      </c>
      <c r="M7" s="248">
        <f t="shared" si="5"/>
        <v>156.63841400000001</v>
      </c>
      <c r="N7" s="248">
        <f t="shared" si="5"/>
        <v>1169.517914</v>
      </c>
    </row>
    <row r="8" spans="1:14" s="271" customFormat="1" ht="24.75" customHeight="1" thickBot="1">
      <c r="A8" s="1039"/>
      <c r="B8" s="1042"/>
      <c r="C8" s="1045"/>
      <c r="D8" s="270" t="s">
        <v>11</v>
      </c>
      <c r="E8" s="248">
        <f t="shared" si="4"/>
        <v>142.82494100000002</v>
      </c>
      <c r="F8" s="248">
        <f t="shared" si="4"/>
        <v>138.47049100000001</v>
      </c>
      <c r="G8" s="248">
        <f t="shared" si="4"/>
        <v>50.800000000000011</v>
      </c>
      <c r="H8" s="248">
        <f t="shared" si="4"/>
        <v>142.94679999999997</v>
      </c>
      <c r="I8" s="248">
        <f t="shared" si="4"/>
        <v>145.251</v>
      </c>
      <c r="J8" s="1032"/>
      <c r="K8" s="248">
        <f t="shared" si="5"/>
        <v>60.829500000000003</v>
      </c>
      <c r="L8" s="248">
        <f t="shared" si="5"/>
        <v>145.55100000000004</v>
      </c>
      <c r="M8" s="248">
        <f t="shared" si="5"/>
        <v>145.13100000000003</v>
      </c>
      <c r="N8" s="248">
        <f t="shared" si="5"/>
        <v>782.44424100000003</v>
      </c>
    </row>
    <row r="9" spans="1:14" s="275" customFormat="1" ht="11.25" customHeight="1" thickBot="1">
      <c r="A9" s="41"/>
      <c r="B9" s="272"/>
      <c r="C9" s="273"/>
      <c r="D9" s="274"/>
      <c r="E9" s="43"/>
      <c r="F9" s="43"/>
      <c r="G9" s="43"/>
      <c r="H9" s="43"/>
      <c r="I9" s="43"/>
      <c r="J9" s="43"/>
      <c r="K9" s="43"/>
      <c r="L9" s="43"/>
      <c r="M9" s="43"/>
      <c r="N9" s="44"/>
    </row>
    <row r="10" spans="1:14" s="271" customFormat="1" ht="24.75" customHeight="1">
      <c r="A10" s="1099"/>
      <c r="B10" s="1106" t="s">
        <v>39</v>
      </c>
      <c r="C10" s="1109"/>
      <c r="D10" s="276" t="s">
        <v>9</v>
      </c>
      <c r="E10" s="59">
        <f t="shared" ref="E10" si="6">SUM(E11:E13)</f>
        <v>268.21300000000002</v>
      </c>
      <c r="F10" s="59">
        <f t="shared" ref="F10:G10" si="7">SUM(F11:F13)</f>
        <v>222.42240000000001</v>
      </c>
      <c r="G10" s="59">
        <f t="shared" si="7"/>
        <v>58.055000000000014</v>
      </c>
      <c r="H10" s="59">
        <f t="shared" ref="H10:I10" si="8">SUM(H11:H13)</f>
        <v>327.35616399999998</v>
      </c>
      <c r="I10" s="59">
        <f t="shared" si="8"/>
        <v>469.30636399999997</v>
      </c>
      <c r="J10" s="1049" t="s">
        <v>151</v>
      </c>
      <c r="K10" s="59">
        <f t="shared" ref="K10" si="9">SUM(K11:K13)</f>
        <v>121.9665</v>
      </c>
      <c r="L10" s="59">
        <f t="shared" ref="L10" si="10">SUM(L11:L13)</f>
        <v>408.65124300000008</v>
      </c>
      <c r="M10" s="59">
        <f t="shared" ref="M10" si="11">SUM(M11:M13)</f>
        <v>293.57941400000004</v>
      </c>
      <c r="N10" s="60">
        <f t="shared" ref="N10" si="12">SUM(N11:N13)</f>
        <v>1889.0726850000001</v>
      </c>
    </row>
    <row r="11" spans="1:14" s="271" customFormat="1" ht="24.75" customHeight="1">
      <c r="A11" s="1100"/>
      <c r="B11" s="1107"/>
      <c r="C11" s="1110"/>
      <c r="D11" s="277" t="s">
        <v>18</v>
      </c>
      <c r="E11" s="70">
        <f>E164+E203+E353+E382+E403+E416+E431+E444+E521+E537+E552+E565</f>
        <v>49.41</v>
      </c>
      <c r="F11" s="70">
        <f t="shared" ref="F11:I11" si="13">F164+F203+F353+F382+F403+F416+F431+F444+F521+F537+F552+F565</f>
        <v>38.856999999999999</v>
      </c>
      <c r="G11" s="70">
        <f t="shared" si="13"/>
        <v>1.7</v>
      </c>
      <c r="H11" s="70">
        <f t="shared" si="13"/>
        <v>64.928742999999997</v>
      </c>
      <c r="I11" s="70">
        <f t="shared" si="13"/>
        <v>142.28874300000001</v>
      </c>
      <c r="J11" s="1050"/>
      <c r="K11" s="70">
        <f t="shared" ref="K11:N11" si="14">K164+K203+K353+K382+K403+K416+K431+K444+K521+K537+K552+K565</f>
        <v>4.4459999999999997</v>
      </c>
      <c r="L11" s="70">
        <f t="shared" si="14"/>
        <v>95.005829000000006</v>
      </c>
      <c r="M11" s="70">
        <f t="shared" si="14"/>
        <v>79.510000000000005</v>
      </c>
      <c r="N11" s="70">
        <f t="shared" si="14"/>
        <v>435.58931500000006</v>
      </c>
    </row>
    <row r="12" spans="1:14" s="271" customFormat="1" ht="24.75" customHeight="1">
      <c r="A12" s="1100"/>
      <c r="B12" s="1107"/>
      <c r="C12" s="1110"/>
      <c r="D12" s="277" t="s">
        <v>10</v>
      </c>
      <c r="E12" s="70">
        <f>E165+E204+E354+E383+E404+E417+E432+E445+E522+E538+E553+E566</f>
        <v>83.159499999999994</v>
      </c>
      <c r="F12" s="70">
        <f t="shared" ref="F12:I13" si="15">F165+F204+F354+F383+F404+F417+F432+F445+F522+F538+F553+F566</f>
        <v>48.662600000000005</v>
      </c>
      <c r="G12" s="70">
        <f t="shared" si="15"/>
        <v>6.07</v>
      </c>
      <c r="H12" s="70">
        <f t="shared" si="15"/>
        <v>122.08062100000001</v>
      </c>
      <c r="I12" s="70">
        <f t="shared" si="15"/>
        <v>184.86662099999998</v>
      </c>
      <c r="J12" s="1050"/>
      <c r="K12" s="70">
        <f t="shared" ref="K12:N12" si="16">K165+K204+K354+K383+K404+K417+K432+K445+K522+K538+K553+K566</f>
        <v>58.747</v>
      </c>
      <c r="L12" s="70">
        <f t="shared" si="16"/>
        <v>171.39441400000001</v>
      </c>
      <c r="M12" s="70">
        <f t="shared" si="16"/>
        <v>72.638414000000012</v>
      </c>
      <c r="N12" s="70">
        <f t="shared" si="16"/>
        <v>692.88657000000001</v>
      </c>
    </row>
    <row r="13" spans="1:14" s="271" customFormat="1" ht="24.75" customHeight="1" thickBot="1">
      <c r="A13" s="1101"/>
      <c r="B13" s="1108"/>
      <c r="C13" s="1111"/>
      <c r="D13" s="278" t="s">
        <v>11</v>
      </c>
      <c r="E13" s="70">
        <f>E166+E205+E355+E384+E405+E418+E433+E446+E523+E539+E554+E567</f>
        <v>135.64350000000002</v>
      </c>
      <c r="F13" s="70">
        <f t="shared" si="15"/>
        <v>134.90280000000001</v>
      </c>
      <c r="G13" s="70">
        <f t="shared" si="15"/>
        <v>50.285000000000011</v>
      </c>
      <c r="H13" s="70">
        <f t="shared" si="15"/>
        <v>140.34679999999997</v>
      </c>
      <c r="I13" s="70">
        <f t="shared" si="15"/>
        <v>142.15100000000001</v>
      </c>
      <c r="J13" s="1051"/>
      <c r="K13" s="70">
        <f t="shared" ref="K13:N13" si="17">K166+K205+K355+K384+K405+K418+K433+K446+K523+K539+K554+K567</f>
        <v>58.773500000000006</v>
      </c>
      <c r="L13" s="70">
        <f t="shared" si="17"/>
        <v>142.25100000000003</v>
      </c>
      <c r="M13" s="70">
        <f t="shared" si="17"/>
        <v>141.43100000000004</v>
      </c>
      <c r="N13" s="70">
        <f t="shared" si="17"/>
        <v>760.59680000000003</v>
      </c>
    </row>
    <row r="14" spans="1:14" s="275" customFormat="1" ht="11.25" customHeight="1" thickBot="1">
      <c r="A14" s="73"/>
      <c r="B14" s="274"/>
      <c r="C14" s="273"/>
      <c r="D14" s="274"/>
      <c r="E14" s="279"/>
      <c r="F14" s="279"/>
      <c r="G14" s="279"/>
      <c r="H14" s="279"/>
      <c r="I14" s="279"/>
      <c r="J14" s="279"/>
      <c r="K14" s="279"/>
      <c r="L14" s="279"/>
      <c r="M14" s="279"/>
      <c r="N14" s="280"/>
    </row>
    <row r="15" spans="1:14" ht="66.75" customHeight="1" thickBot="1">
      <c r="A15" s="51"/>
      <c r="B15" s="52"/>
      <c r="C15" s="52"/>
      <c r="D15" s="52"/>
      <c r="E15" s="77" t="s">
        <v>82</v>
      </c>
      <c r="F15" s="76" t="s">
        <v>52</v>
      </c>
      <c r="G15" s="78"/>
      <c r="H15" s="52"/>
      <c r="I15" s="52"/>
      <c r="J15" s="52"/>
      <c r="K15" s="52"/>
      <c r="L15" s="52"/>
      <c r="M15" s="52"/>
      <c r="N15" s="53"/>
    </row>
    <row r="16" spans="1:14" ht="21" customHeight="1" thickBot="1">
      <c r="A16" s="967" t="s">
        <v>98</v>
      </c>
      <c r="B16" s="968"/>
      <c r="C16" s="968"/>
      <c r="D16" s="968"/>
      <c r="E16" s="968"/>
      <c r="F16" s="968"/>
      <c r="G16" s="968"/>
      <c r="H16" s="968"/>
      <c r="I16" s="968"/>
      <c r="J16" s="968"/>
      <c r="K16" s="968"/>
      <c r="L16" s="968"/>
      <c r="M16" s="968"/>
      <c r="N16" s="969"/>
    </row>
    <row r="17" spans="1:18" ht="64.5" customHeight="1">
      <c r="A17" s="931" t="s">
        <v>12</v>
      </c>
      <c r="B17" s="22" t="s">
        <v>97</v>
      </c>
      <c r="C17" s="61"/>
      <c r="D17" s="62"/>
      <c r="E17" s="61"/>
      <c r="F17" s="61"/>
      <c r="G17" s="61"/>
      <c r="H17" s="61"/>
      <c r="I17" s="64"/>
      <c r="J17" s="63"/>
      <c r="K17" s="63"/>
      <c r="L17" s="64"/>
      <c r="M17" s="64"/>
      <c r="N17" s="65"/>
    </row>
    <row r="18" spans="1:18" ht="54" customHeight="1">
      <c r="A18" s="933"/>
      <c r="B18" s="242" t="s">
        <v>95</v>
      </c>
      <c r="C18" s="20">
        <v>422</v>
      </c>
      <c r="D18" s="565" t="s">
        <v>96</v>
      </c>
      <c r="E18" s="20">
        <v>487</v>
      </c>
      <c r="F18" s="20"/>
      <c r="G18" s="20">
        <v>134</v>
      </c>
      <c r="H18" s="20">
        <v>478</v>
      </c>
      <c r="I18" s="20">
        <v>470</v>
      </c>
      <c r="J18" s="566" t="s">
        <v>460</v>
      </c>
      <c r="K18" s="29"/>
      <c r="L18" s="20">
        <v>461</v>
      </c>
      <c r="M18" s="20">
        <v>453</v>
      </c>
      <c r="N18" s="21"/>
    </row>
    <row r="19" spans="1:18" s="281" customFormat="1" ht="26.25" customHeight="1">
      <c r="A19" s="10"/>
      <c r="B19" s="11" t="s">
        <v>14</v>
      </c>
      <c r="C19" s="934" t="s">
        <v>15</v>
      </c>
      <c r="D19" s="935"/>
      <c r="E19" s="935"/>
      <c r="F19" s="935"/>
      <c r="G19" s="935"/>
      <c r="H19" s="935"/>
      <c r="I19" s="935"/>
      <c r="J19" s="935"/>
      <c r="K19" s="854"/>
      <c r="L19" s="950"/>
      <c r="M19" s="950"/>
      <c r="N19" s="951"/>
      <c r="R19" s="461"/>
    </row>
    <row r="20" spans="1:18" s="275" customFormat="1" ht="21.75" customHeight="1">
      <c r="A20" s="907" t="s">
        <v>16</v>
      </c>
      <c r="B20" s="895" t="s">
        <v>33</v>
      </c>
      <c r="C20" s="1019"/>
      <c r="D20" s="492" t="s">
        <v>17</v>
      </c>
      <c r="E20" s="56">
        <f t="shared" ref="E20:M20" si="18">SUM(E21:E23)</f>
        <v>0</v>
      </c>
      <c r="F20" s="56">
        <f t="shared" si="18"/>
        <v>0</v>
      </c>
      <c r="G20" s="56">
        <f t="shared" si="18"/>
        <v>0</v>
      </c>
      <c r="H20" s="56">
        <f t="shared" ref="H20:I20" si="19">SUM(H21:H23)</f>
        <v>0</v>
      </c>
      <c r="I20" s="56">
        <f t="shared" si="19"/>
        <v>0</v>
      </c>
      <c r="J20" s="965"/>
      <c r="K20" s="56">
        <f t="shared" ref="K20" si="20">SUM(K21:K23)</f>
        <v>0</v>
      </c>
      <c r="L20" s="56">
        <f t="shared" si="18"/>
        <v>0</v>
      </c>
      <c r="M20" s="56">
        <f t="shared" si="18"/>
        <v>0</v>
      </c>
      <c r="N20" s="222">
        <f t="shared" ref="N20" si="21">E20+H20+I20+K20+L20+M20</f>
        <v>0</v>
      </c>
    </row>
    <row r="21" spans="1:18" s="281" customFormat="1" ht="21.75" customHeight="1">
      <c r="A21" s="908"/>
      <c r="B21" s="896"/>
      <c r="C21" s="1020"/>
      <c r="D21" s="198" t="s">
        <v>18</v>
      </c>
      <c r="E21" s="197">
        <v>0</v>
      </c>
      <c r="F21" s="197">
        <v>0</v>
      </c>
      <c r="G21" s="197">
        <v>0</v>
      </c>
      <c r="H21" s="197">
        <v>0</v>
      </c>
      <c r="I21" s="197">
        <v>0</v>
      </c>
      <c r="J21" s="954"/>
      <c r="K21" s="197">
        <v>0</v>
      </c>
      <c r="L21" s="197">
        <v>0</v>
      </c>
      <c r="M21" s="197">
        <v>0</v>
      </c>
      <c r="N21" s="222">
        <f>E21+H21+I21+K21+L21+M21</f>
        <v>0</v>
      </c>
    </row>
    <row r="22" spans="1:18" s="281" customFormat="1" ht="21.75" customHeight="1">
      <c r="A22" s="908"/>
      <c r="B22" s="896"/>
      <c r="C22" s="1020"/>
      <c r="D22" s="198" t="s">
        <v>10</v>
      </c>
      <c r="E22" s="197">
        <v>0</v>
      </c>
      <c r="F22" s="197">
        <v>0</v>
      </c>
      <c r="G22" s="197">
        <v>0</v>
      </c>
      <c r="H22" s="197">
        <v>0</v>
      </c>
      <c r="I22" s="197">
        <v>0</v>
      </c>
      <c r="J22" s="954"/>
      <c r="K22" s="197">
        <v>0</v>
      </c>
      <c r="L22" s="197">
        <v>0</v>
      </c>
      <c r="M22" s="197">
        <v>0</v>
      </c>
      <c r="N22" s="222">
        <f t="shared" ref="N22:N23" si="22">E22+H22+I22+K22+L22+M22</f>
        <v>0</v>
      </c>
    </row>
    <row r="23" spans="1:18" s="281" customFormat="1" ht="21.75" customHeight="1" thickBot="1">
      <c r="A23" s="909"/>
      <c r="B23" s="897"/>
      <c r="C23" s="1021"/>
      <c r="D23" s="282" t="s">
        <v>11</v>
      </c>
      <c r="E23" s="197">
        <v>0</v>
      </c>
      <c r="F23" s="197">
        <v>0</v>
      </c>
      <c r="G23" s="197">
        <v>0</v>
      </c>
      <c r="H23" s="197">
        <v>0</v>
      </c>
      <c r="I23" s="197">
        <v>0</v>
      </c>
      <c r="J23" s="966"/>
      <c r="K23" s="197">
        <v>0</v>
      </c>
      <c r="L23" s="197">
        <v>0</v>
      </c>
      <c r="M23" s="197">
        <v>0</v>
      </c>
      <c r="N23" s="222">
        <f t="shared" si="22"/>
        <v>0</v>
      </c>
    </row>
    <row r="24" spans="1:18" ht="22.5" customHeight="1" thickBot="1">
      <c r="A24" s="1018" t="s">
        <v>99</v>
      </c>
      <c r="B24" s="929"/>
      <c r="C24" s="929"/>
      <c r="D24" s="929"/>
      <c r="E24" s="929"/>
      <c r="F24" s="929"/>
      <c r="G24" s="929"/>
      <c r="H24" s="929"/>
      <c r="I24" s="929"/>
      <c r="J24" s="929"/>
      <c r="K24" s="929"/>
      <c r="L24" s="929"/>
      <c r="M24" s="929"/>
      <c r="N24" s="930"/>
    </row>
    <row r="25" spans="1:18" ht="75.75" customHeight="1">
      <c r="A25" s="1046" t="s">
        <v>28</v>
      </c>
      <c r="B25" s="22" t="s">
        <v>100</v>
      </c>
      <c r="C25" s="23"/>
      <c r="D25" s="462"/>
      <c r="E25" s="23"/>
      <c r="F25" s="23"/>
      <c r="G25" s="23"/>
      <c r="H25" s="23"/>
      <c r="I25" s="4"/>
      <c r="J25" s="30"/>
      <c r="K25" s="463"/>
      <c r="L25" s="4"/>
      <c r="M25" s="4"/>
      <c r="N25" s="26"/>
    </row>
    <row r="26" spans="1:18" ht="185.25" customHeight="1">
      <c r="A26" s="1047"/>
      <c r="B26" s="243" t="s">
        <v>95</v>
      </c>
      <c r="C26" s="567">
        <v>61.6</v>
      </c>
      <c r="D26" s="229" t="s">
        <v>101</v>
      </c>
      <c r="E26" s="567">
        <v>63.9</v>
      </c>
      <c r="F26" s="567"/>
      <c r="G26" s="568">
        <v>13</v>
      </c>
      <c r="H26" s="567">
        <v>64.3</v>
      </c>
      <c r="I26" s="567">
        <v>64.7</v>
      </c>
      <c r="J26" s="569" t="s">
        <v>461</v>
      </c>
      <c r="K26" s="570"/>
      <c r="L26" s="567">
        <v>65.099999999999994</v>
      </c>
      <c r="M26" s="567">
        <v>65.5</v>
      </c>
      <c r="N26" s="8"/>
      <c r="P26" s="269" t="s">
        <v>302</v>
      </c>
    </row>
    <row r="27" spans="1:18" ht="108.75" customHeight="1">
      <c r="A27" s="1048" t="s">
        <v>102</v>
      </c>
      <c r="B27" s="571" t="s">
        <v>105</v>
      </c>
      <c r="C27" s="572"/>
      <c r="D27" s="573"/>
      <c r="E27" s="572"/>
      <c r="F27" s="572"/>
      <c r="G27" s="464"/>
      <c r="H27" s="572"/>
      <c r="I27" s="572"/>
      <c r="J27" s="574"/>
      <c r="K27" s="574"/>
      <c r="L27" s="572"/>
      <c r="M27" s="572"/>
      <c r="N27" s="575"/>
    </row>
    <row r="28" spans="1:18" ht="263.25" customHeight="1">
      <c r="A28" s="1048"/>
      <c r="B28" s="243" t="s">
        <v>95</v>
      </c>
      <c r="C28" s="290"/>
      <c r="D28" s="229">
        <v>43101</v>
      </c>
      <c r="E28" s="290">
        <v>16</v>
      </c>
      <c r="F28" s="290"/>
      <c r="G28" s="465">
        <v>1</v>
      </c>
      <c r="H28" s="290">
        <v>20</v>
      </c>
      <c r="I28" s="290">
        <v>25</v>
      </c>
      <c r="J28" s="576" t="s">
        <v>462</v>
      </c>
      <c r="K28" s="577"/>
      <c r="L28" s="290">
        <v>25</v>
      </c>
      <c r="M28" s="290">
        <v>25</v>
      </c>
      <c r="N28" s="8"/>
    </row>
    <row r="29" spans="1:18" ht="42.75" customHeight="1">
      <c r="A29" s="1048" t="s">
        <v>103</v>
      </c>
      <c r="B29" s="578" t="s">
        <v>106</v>
      </c>
      <c r="C29" s="579"/>
      <c r="D29" s="580"/>
      <c r="E29" s="581"/>
      <c r="F29" s="581"/>
      <c r="G29" s="582"/>
      <c r="H29" s="581"/>
      <c r="I29" s="290"/>
      <c r="J29" s="583"/>
      <c r="K29" s="583"/>
      <c r="L29" s="290"/>
      <c r="M29" s="290"/>
      <c r="N29" s="8"/>
    </row>
    <row r="30" spans="1:18" ht="42.75" customHeight="1">
      <c r="A30" s="1048"/>
      <c r="B30" s="584" t="s">
        <v>95</v>
      </c>
      <c r="C30" s="290">
        <v>97</v>
      </c>
      <c r="D30" s="229" t="s">
        <v>107</v>
      </c>
      <c r="E30" s="290">
        <v>100</v>
      </c>
      <c r="F30" s="290"/>
      <c r="G30" s="465">
        <v>100</v>
      </c>
      <c r="H30" s="290">
        <v>100</v>
      </c>
      <c r="I30" s="290">
        <v>100</v>
      </c>
      <c r="J30" s="583"/>
      <c r="K30" s="583"/>
      <c r="L30" s="290">
        <v>100</v>
      </c>
      <c r="M30" s="290">
        <v>100</v>
      </c>
      <c r="N30" s="465"/>
    </row>
    <row r="31" spans="1:18" ht="218.25" customHeight="1">
      <c r="A31" s="1048" t="s">
        <v>104</v>
      </c>
      <c r="B31" s="585" t="s">
        <v>108</v>
      </c>
      <c r="C31" s="586"/>
      <c r="D31" s="587"/>
      <c r="E31" s="572"/>
      <c r="F31" s="572"/>
      <c r="G31" s="464"/>
      <c r="H31" s="572"/>
      <c r="I31" s="588"/>
      <c r="J31" s="583"/>
      <c r="K31" s="589"/>
      <c r="L31" s="588"/>
      <c r="M31" s="588"/>
      <c r="N31" s="590"/>
    </row>
    <row r="32" spans="1:18" ht="81" customHeight="1">
      <c r="A32" s="1048"/>
      <c r="B32" s="584" t="s">
        <v>95</v>
      </c>
      <c r="C32" s="290">
        <v>538</v>
      </c>
      <c r="D32" s="229" t="s">
        <v>101</v>
      </c>
      <c r="E32" s="290">
        <v>570</v>
      </c>
      <c r="F32" s="290"/>
      <c r="G32" s="591">
        <v>430</v>
      </c>
      <c r="H32" s="290">
        <v>570</v>
      </c>
      <c r="I32" s="290">
        <v>570</v>
      </c>
      <c r="J32" s="583"/>
      <c r="K32" s="583"/>
      <c r="L32" s="290">
        <v>570</v>
      </c>
      <c r="M32" s="290">
        <v>570</v>
      </c>
      <c r="N32" s="465"/>
    </row>
    <row r="33" spans="1:14" ht="24" customHeight="1">
      <c r="A33" s="12"/>
      <c r="B33" s="13" t="s">
        <v>14</v>
      </c>
      <c r="C33" s="949" t="s">
        <v>15</v>
      </c>
      <c r="D33" s="949"/>
      <c r="E33" s="949"/>
      <c r="F33" s="949"/>
      <c r="G33" s="949"/>
      <c r="H33" s="949"/>
      <c r="I33" s="949"/>
      <c r="J33" s="949"/>
      <c r="K33" s="851"/>
      <c r="L33" s="950"/>
      <c r="M33" s="950"/>
      <c r="N33" s="951"/>
    </row>
    <row r="34" spans="1:14" ht="24" customHeight="1">
      <c r="A34" s="1014" t="s">
        <v>16</v>
      </c>
      <c r="B34" s="910" t="s">
        <v>109</v>
      </c>
      <c r="C34" s="889" t="s">
        <v>110</v>
      </c>
      <c r="D34" s="230" t="s">
        <v>17</v>
      </c>
      <c r="E34" s="56">
        <f t="shared" ref="E34" si="23">SUM(E35:E37)</f>
        <v>0</v>
      </c>
      <c r="F34" s="56">
        <f>SUM(F35:F37)</f>
        <v>0</v>
      </c>
      <c r="G34" s="56">
        <f t="shared" ref="G34" si="24">SUM(G35:G37)</f>
        <v>0</v>
      </c>
      <c r="H34" s="56">
        <f t="shared" ref="H34:I34" si="25">SUM(H35:H37)</f>
        <v>0</v>
      </c>
      <c r="I34" s="56">
        <f t="shared" si="25"/>
        <v>0</v>
      </c>
      <c r="J34" s="881" t="s">
        <v>345</v>
      </c>
      <c r="K34" s="352">
        <f t="shared" ref="K34" si="26">SUM(K35:K37)</f>
        <v>50.33</v>
      </c>
      <c r="L34" s="56">
        <f t="shared" ref="L34:M34" si="27">SUM(L35:L37)</f>
        <v>0</v>
      </c>
      <c r="M34" s="56">
        <f t="shared" si="27"/>
        <v>0</v>
      </c>
      <c r="N34" s="222">
        <f t="shared" ref="N34:N37" si="28">E34+H34+I34+K34+L34+M34</f>
        <v>50.33</v>
      </c>
    </row>
    <row r="35" spans="1:14" ht="24" customHeight="1">
      <c r="A35" s="1014"/>
      <c r="B35" s="910"/>
      <c r="C35" s="960"/>
      <c r="D35" s="231" t="s">
        <v>18</v>
      </c>
      <c r="E35" s="291">
        <v>0</v>
      </c>
      <c r="F35" s="291"/>
      <c r="G35" s="291"/>
      <c r="H35" s="291">
        <v>0</v>
      </c>
      <c r="I35" s="197">
        <v>0</v>
      </c>
      <c r="J35" s="1015"/>
      <c r="K35" s="418">
        <v>0</v>
      </c>
      <c r="L35" s="197">
        <v>0</v>
      </c>
      <c r="M35" s="197">
        <v>0</v>
      </c>
      <c r="N35" s="222">
        <f t="shared" si="28"/>
        <v>0</v>
      </c>
    </row>
    <row r="36" spans="1:14" ht="24" customHeight="1">
      <c r="A36" s="1014"/>
      <c r="B36" s="910"/>
      <c r="C36" s="960"/>
      <c r="D36" s="231" t="s">
        <v>10</v>
      </c>
      <c r="E36" s="291">
        <v>0</v>
      </c>
      <c r="F36" s="308"/>
      <c r="G36" s="308"/>
      <c r="H36" s="291">
        <v>0</v>
      </c>
      <c r="I36" s="197">
        <v>0</v>
      </c>
      <c r="J36" s="1015"/>
      <c r="K36" s="592">
        <v>46.65</v>
      </c>
      <c r="L36" s="197">
        <v>0</v>
      </c>
      <c r="M36" s="197">
        <v>0</v>
      </c>
      <c r="N36" s="222">
        <f t="shared" si="28"/>
        <v>46.65</v>
      </c>
    </row>
    <row r="37" spans="1:14" ht="409.5" customHeight="1">
      <c r="A37" s="942"/>
      <c r="B37" s="895"/>
      <c r="C37" s="960"/>
      <c r="D37" s="232" t="s">
        <v>11</v>
      </c>
      <c r="E37" s="292">
        <v>0</v>
      </c>
      <c r="F37" s="292"/>
      <c r="G37" s="292"/>
      <c r="H37" s="292">
        <v>0</v>
      </c>
      <c r="I37" s="866">
        <v>0</v>
      </c>
      <c r="J37" s="1016"/>
      <c r="K37" s="419">
        <v>3.68</v>
      </c>
      <c r="L37" s="866">
        <v>0</v>
      </c>
      <c r="M37" s="866">
        <v>0</v>
      </c>
      <c r="N37" s="222">
        <f t="shared" si="28"/>
        <v>3.68</v>
      </c>
    </row>
    <row r="38" spans="1:14" ht="39" customHeight="1">
      <c r="A38" s="1006" t="s">
        <v>111</v>
      </c>
      <c r="B38" s="1006"/>
      <c r="C38" s="1006"/>
      <c r="D38" s="1006"/>
      <c r="E38" s="1006"/>
      <c r="F38" s="1006"/>
      <c r="G38" s="1006"/>
      <c r="H38" s="1006"/>
      <c r="I38" s="1006"/>
      <c r="J38" s="1006"/>
      <c r="K38" s="1006"/>
      <c r="L38" s="1006"/>
      <c r="M38" s="1006"/>
      <c r="N38" s="1006"/>
    </row>
    <row r="39" spans="1:14" ht="91.5" customHeight="1">
      <c r="A39" s="593" t="s">
        <v>113</v>
      </c>
      <c r="B39" s="594" t="s">
        <v>112</v>
      </c>
      <c r="C39" s="572"/>
      <c r="D39" s="573"/>
      <c r="E39" s="572"/>
      <c r="F39" s="595"/>
      <c r="G39" s="596" t="s">
        <v>151</v>
      </c>
      <c r="H39" s="596"/>
      <c r="I39" s="235"/>
      <c r="J39" s="235"/>
      <c r="K39" s="235"/>
      <c r="L39" s="235"/>
      <c r="M39" s="235"/>
      <c r="N39" s="235"/>
    </row>
    <row r="40" spans="1:14" ht="204" customHeight="1">
      <c r="A40" s="593"/>
      <c r="B40" s="597" t="s">
        <v>95</v>
      </c>
      <c r="C40" s="290">
        <v>0</v>
      </c>
      <c r="D40" s="229">
        <v>43465</v>
      </c>
      <c r="E40" s="466">
        <v>32</v>
      </c>
      <c r="F40" s="598"/>
      <c r="G40" s="466">
        <v>24</v>
      </c>
      <c r="H40" s="466">
        <v>24</v>
      </c>
      <c r="I40" s="466">
        <v>24</v>
      </c>
      <c r="J40" s="599" t="s">
        <v>463</v>
      </c>
      <c r="K40" s="600"/>
      <c r="L40" s="466">
        <v>24</v>
      </c>
      <c r="M40" s="466">
        <v>24</v>
      </c>
      <c r="N40" s="601"/>
    </row>
    <row r="41" spans="1:14" ht="48" customHeight="1" thickBot="1">
      <c r="A41" s="967" t="s">
        <v>114</v>
      </c>
      <c r="B41" s="968"/>
      <c r="C41" s="968"/>
      <c r="D41" s="968"/>
      <c r="E41" s="968"/>
      <c r="F41" s="968"/>
      <c r="G41" s="968"/>
      <c r="H41" s="968"/>
      <c r="I41" s="968"/>
      <c r="J41" s="968"/>
      <c r="K41" s="968"/>
      <c r="L41" s="968"/>
      <c r="M41" s="968"/>
      <c r="N41" s="1013"/>
    </row>
    <row r="42" spans="1:14" ht="73.5" customHeight="1">
      <c r="A42" s="601"/>
      <c r="B42" s="594" t="s">
        <v>115</v>
      </c>
      <c r="C42" s="235"/>
      <c r="D42" s="235"/>
      <c r="E42" s="235"/>
      <c r="F42" s="235"/>
      <c r="G42" s="235"/>
      <c r="H42" s="235"/>
      <c r="I42" s="235"/>
      <c r="J42" s="602"/>
      <c r="K42" s="602"/>
      <c r="L42" s="235"/>
      <c r="M42" s="235"/>
      <c r="N42" s="235"/>
    </row>
    <row r="43" spans="1:14" ht="45" customHeight="1">
      <c r="A43" s="601"/>
      <c r="B43" s="597" t="s">
        <v>95</v>
      </c>
      <c r="C43" s="603">
        <v>68.764320785597377</v>
      </c>
      <c r="D43" s="604" t="s">
        <v>101</v>
      </c>
      <c r="E43" s="605">
        <v>72</v>
      </c>
      <c r="F43" s="9"/>
      <c r="G43" s="603">
        <v>77.319999999999993</v>
      </c>
      <c r="H43" s="605">
        <v>74</v>
      </c>
      <c r="I43" s="606">
        <v>78</v>
      </c>
      <c r="J43" s="33"/>
      <c r="K43" s="33"/>
      <c r="L43" s="606">
        <v>82</v>
      </c>
      <c r="M43" s="606">
        <v>86</v>
      </c>
      <c r="N43" s="601"/>
    </row>
    <row r="44" spans="1:14" ht="31.5" customHeight="1">
      <c r="A44" s="234"/>
      <c r="B44" s="233" t="s">
        <v>14</v>
      </c>
      <c r="C44" s="949" t="s">
        <v>15</v>
      </c>
      <c r="D44" s="949"/>
      <c r="E44" s="949"/>
      <c r="F44" s="949"/>
      <c r="G44" s="949"/>
      <c r="H44" s="949"/>
      <c r="I44" s="949"/>
      <c r="J44" s="949"/>
      <c r="K44" s="851"/>
      <c r="L44" s="950"/>
      <c r="M44" s="950"/>
      <c r="N44" s="951"/>
    </row>
    <row r="45" spans="1:14" ht="45" customHeight="1">
      <c r="A45" s="942" t="s">
        <v>16</v>
      </c>
      <c r="B45" s="945" t="s">
        <v>116</v>
      </c>
      <c r="C45" s="910" t="s">
        <v>117</v>
      </c>
      <c r="D45" s="230" t="s">
        <v>17</v>
      </c>
      <c r="E45" s="56">
        <f t="shared" ref="E45" si="29">SUM(E46:E48)</f>
        <v>0</v>
      </c>
      <c r="F45" s="56">
        <f t="shared" ref="F45:G45" si="30">SUM(F46:F48)</f>
        <v>0</v>
      </c>
      <c r="G45" s="56">
        <f t="shared" si="30"/>
        <v>0</v>
      </c>
      <c r="H45" s="56">
        <f t="shared" ref="H45" si="31">SUM(H46:H48)</f>
        <v>12.959999999999999</v>
      </c>
      <c r="I45" s="56">
        <f>SUM(I46:I48)</f>
        <v>100</v>
      </c>
      <c r="J45" s="889" t="s">
        <v>401</v>
      </c>
      <c r="K45" s="352">
        <f t="shared" ref="K45" si="32">SUM(K46:K48)</f>
        <v>0</v>
      </c>
      <c r="L45" s="56">
        <f t="shared" ref="L45:M45" si="33">SUM(L46:L48)</f>
        <v>100</v>
      </c>
      <c r="M45" s="56">
        <f t="shared" si="33"/>
        <v>0</v>
      </c>
      <c r="N45" s="66">
        <f t="shared" ref="N45:N92" si="34">E45+H45+I45+K45+L45+M45</f>
        <v>212.95999999999998</v>
      </c>
    </row>
    <row r="46" spans="1:14" ht="45" customHeight="1">
      <c r="A46" s="943"/>
      <c r="B46" s="945"/>
      <c r="C46" s="910"/>
      <c r="D46" s="231" t="s">
        <v>18</v>
      </c>
      <c r="E46" s="291">
        <v>0</v>
      </c>
      <c r="F46" s="291">
        <v>0</v>
      </c>
      <c r="G46" s="291">
        <v>0</v>
      </c>
      <c r="H46" s="244">
        <v>0</v>
      </c>
      <c r="I46" s="244">
        <v>0</v>
      </c>
      <c r="J46" s="1011"/>
      <c r="K46" s="418">
        <v>0</v>
      </c>
      <c r="L46" s="244">
        <v>0</v>
      </c>
      <c r="M46" s="244">
        <v>0</v>
      </c>
      <c r="N46" s="222">
        <f t="shared" si="34"/>
        <v>0</v>
      </c>
    </row>
    <row r="47" spans="1:14" ht="45" customHeight="1">
      <c r="A47" s="943"/>
      <c r="B47" s="945"/>
      <c r="C47" s="910"/>
      <c r="D47" s="231" t="s">
        <v>10</v>
      </c>
      <c r="E47" s="291">
        <v>0</v>
      </c>
      <c r="F47" s="291">
        <v>0</v>
      </c>
      <c r="G47" s="291">
        <v>0</v>
      </c>
      <c r="H47" s="244">
        <v>12.856999999999999</v>
      </c>
      <c r="I47" s="244">
        <v>99.2</v>
      </c>
      <c r="J47" s="1011"/>
      <c r="K47" s="418">
        <v>0</v>
      </c>
      <c r="L47" s="244">
        <v>99.2</v>
      </c>
      <c r="M47" s="244">
        <v>0</v>
      </c>
      <c r="N47" s="222">
        <f t="shared" si="34"/>
        <v>211.25700000000001</v>
      </c>
    </row>
    <row r="48" spans="1:14" ht="49.5" customHeight="1">
      <c r="A48" s="944"/>
      <c r="B48" s="945"/>
      <c r="C48" s="910"/>
      <c r="D48" s="232" t="s">
        <v>11</v>
      </c>
      <c r="E48" s="292">
        <v>0</v>
      </c>
      <c r="F48" s="292">
        <v>0</v>
      </c>
      <c r="G48" s="292">
        <v>0</v>
      </c>
      <c r="H48" s="245">
        <v>0.10299999999999999</v>
      </c>
      <c r="I48" s="245">
        <v>0.8</v>
      </c>
      <c r="J48" s="1012"/>
      <c r="K48" s="419">
        <v>0</v>
      </c>
      <c r="L48" s="245">
        <v>0.8</v>
      </c>
      <c r="M48" s="245">
        <v>0</v>
      </c>
      <c r="N48" s="222">
        <f t="shared" si="34"/>
        <v>1.7030000000000001</v>
      </c>
    </row>
    <row r="49" spans="1:14" ht="51" customHeight="1">
      <c r="A49" s="942" t="s">
        <v>118</v>
      </c>
      <c r="B49" s="945" t="s">
        <v>119</v>
      </c>
      <c r="C49" s="910" t="s">
        <v>120</v>
      </c>
      <c r="D49" s="467" t="s">
        <v>9</v>
      </c>
      <c r="E49" s="56">
        <f t="shared" ref="E49" si="35">SUM(E50:E52)</f>
        <v>6.6999999999999993</v>
      </c>
      <c r="F49" s="56">
        <f t="shared" ref="F49:G49" si="36">SUM(F50:F52)</f>
        <v>5.1999999999999993</v>
      </c>
      <c r="G49" s="56">
        <f t="shared" si="36"/>
        <v>0</v>
      </c>
      <c r="H49" s="56">
        <f t="shared" ref="H49" si="37">SUM(H50:H52)</f>
        <v>0</v>
      </c>
      <c r="I49" s="56">
        <f>SUM(I50:I52)</f>
        <v>0</v>
      </c>
      <c r="J49" s="889" t="s">
        <v>397</v>
      </c>
      <c r="K49" s="352">
        <f t="shared" ref="K49" si="38">SUM(K50:K52)</f>
        <v>0</v>
      </c>
      <c r="L49" s="56">
        <f t="shared" ref="L49:M49" si="39">SUM(L50:L52)</f>
        <v>0</v>
      </c>
      <c r="M49" s="56">
        <f t="shared" si="39"/>
        <v>0</v>
      </c>
      <c r="N49" s="66">
        <f t="shared" si="34"/>
        <v>6.6999999999999993</v>
      </c>
    </row>
    <row r="50" spans="1:14" ht="45" customHeight="1">
      <c r="A50" s="943"/>
      <c r="B50" s="945"/>
      <c r="C50" s="910"/>
      <c r="D50" s="845" t="s">
        <v>121</v>
      </c>
      <c r="E50" s="244">
        <v>0</v>
      </c>
      <c r="F50" s="244">
        <v>0</v>
      </c>
      <c r="G50" s="244">
        <v>0</v>
      </c>
      <c r="H50" s="244">
        <v>0</v>
      </c>
      <c r="I50" s="244">
        <v>0</v>
      </c>
      <c r="J50" s="1011"/>
      <c r="K50" s="420">
        <v>0</v>
      </c>
      <c r="L50" s="244">
        <v>0</v>
      </c>
      <c r="M50" s="244">
        <v>0</v>
      </c>
      <c r="N50" s="222">
        <f t="shared" si="34"/>
        <v>0</v>
      </c>
    </row>
    <row r="51" spans="1:14" ht="45" customHeight="1">
      <c r="A51" s="943"/>
      <c r="B51" s="945"/>
      <c r="C51" s="910"/>
      <c r="D51" s="845" t="s">
        <v>10</v>
      </c>
      <c r="E51" s="244">
        <v>6.4989999999999997</v>
      </c>
      <c r="F51" s="244">
        <v>5.0439999999999996</v>
      </c>
      <c r="G51" s="244">
        <v>0</v>
      </c>
      <c r="H51" s="244">
        <v>0</v>
      </c>
      <c r="I51" s="244">
        <v>0</v>
      </c>
      <c r="J51" s="1011"/>
      <c r="K51" s="420">
        <v>0</v>
      </c>
      <c r="L51" s="244">
        <v>0</v>
      </c>
      <c r="M51" s="244">
        <v>0</v>
      </c>
      <c r="N51" s="222">
        <f t="shared" si="34"/>
        <v>6.4989999999999997</v>
      </c>
    </row>
    <row r="52" spans="1:14" ht="45" customHeight="1">
      <c r="A52" s="944"/>
      <c r="B52" s="945"/>
      <c r="C52" s="910"/>
      <c r="D52" s="845" t="s">
        <v>122</v>
      </c>
      <c r="E52" s="245">
        <v>0.20100000000000001</v>
      </c>
      <c r="F52" s="245">
        <v>0.156</v>
      </c>
      <c r="G52" s="245">
        <v>0</v>
      </c>
      <c r="H52" s="245">
        <v>0</v>
      </c>
      <c r="I52" s="245">
        <v>0</v>
      </c>
      <c r="J52" s="1012"/>
      <c r="K52" s="421">
        <v>0</v>
      </c>
      <c r="L52" s="245">
        <v>0</v>
      </c>
      <c r="M52" s="245">
        <v>0</v>
      </c>
      <c r="N52" s="222">
        <f t="shared" si="34"/>
        <v>0.20100000000000001</v>
      </c>
    </row>
    <row r="53" spans="1:14" ht="45" customHeight="1">
      <c r="A53" s="942" t="s">
        <v>123</v>
      </c>
      <c r="B53" s="945" t="s">
        <v>124</v>
      </c>
      <c r="C53" s="910" t="s">
        <v>125</v>
      </c>
      <c r="D53" s="467" t="s">
        <v>9</v>
      </c>
      <c r="E53" s="56">
        <f t="shared" ref="E53" si="40">SUM(E54:E56)</f>
        <v>0</v>
      </c>
      <c r="F53" s="56">
        <f t="shared" ref="F53:G53" si="41">SUM(F54:F56)</f>
        <v>0</v>
      </c>
      <c r="G53" s="56">
        <f t="shared" si="41"/>
        <v>0</v>
      </c>
      <c r="H53" s="56">
        <f t="shared" ref="H53" si="42">SUM(H54:H56)</f>
        <v>6.7</v>
      </c>
      <c r="I53" s="56">
        <f>SUM(I54:I56)</f>
        <v>0</v>
      </c>
      <c r="J53" s="914"/>
      <c r="K53" s="352">
        <f t="shared" ref="K53" si="43">SUM(K54:K56)</f>
        <v>0</v>
      </c>
      <c r="L53" s="56">
        <f t="shared" ref="L53:M53" si="44">SUM(L54:L56)</f>
        <v>0</v>
      </c>
      <c r="M53" s="56">
        <f t="shared" si="44"/>
        <v>0</v>
      </c>
      <c r="N53" s="222">
        <f t="shared" si="34"/>
        <v>6.7</v>
      </c>
    </row>
    <row r="54" spans="1:14" ht="45" customHeight="1">
      <c r="A54" s="943"/>
      <c r="B54" s="945"/>
      <c r="C54" s="910"/>
      <c r="D54" s="845" t="s">
        <v>121</v>
      </c>
      <c r="E54" s="244">
        <v>0</v>
      </c>
      <c r="F54" s="244">
        <v>0</v>
      </c>
      <c r="G54" s="244">
        <v>0</v>
      </c>
      <c r="H54" s="244">
        <v>0</v>
      </c>
      <c r="I54" s="244">
        <v>0</v>
      </c>
      <c r="J54" s="915"/>
      <c r="K54" s="420">
        <v>0</v>
      </c>
      <c r="L54" s="244">
        <v>0</v>
      </c>
      <c r="M54" s="244">
        <v>0</v>
      </c>
      <c r="N54" s="222">
        <f t="shared" si="34"/>
        <v>0</v>
      </c>
    </row>
    <row r="55" spans="1:14" ht="45" customHeight="1">
      <c r="A55" s="943"/>
      <c r="B55" s="945"/>
      <c r="C55" s="910"/>
      <c r="D55" s="845" t="s">
        <v>10</v>
      </c>
      <c r="E55" s="244">
        <v>0</v>
      </c>
      <c r="F55" s="244">
        <v>0</v>
      </c>
      <c r="G55" s="244">
        <v>0</v>
      </c>
      <c r="H55" s="244">
        <v>6.5</v>
      </c>
      <c r="I55" s="244">
        <v>0</v>
      </c>
      <c r="J55" s="915"/>
      <c r="K55" s="420">
        <v>0</v>
      </c>
      <c r="L55" s="244">
        <v>0</v>
      </c>
      <c r="M55" s="244">
        <v>0</v>
      </c>
      <c r="N55" s="222">
        <f t="shared" si="34"/>
        <v>6.5</v>
      </c>
    </row>
    <row r="56" spans="1:14" ht="45" customHeight="1">
      <c r="A56" s="944"/>
      <c r="B56" s="945"/>
      <c r="C56" s="910"/>
      <c r="D56" s="845" t="s">
        <v>122</v>
      </c>
      <c r="E56" s="245">
        <v>0</v>
      </c>
      <c r="F56" s="245">
        <v>0</v>
      </c>
      <c r="G56" s="245">
        <v>0</v>
      </c>
      <c r="H56" s="245">
        <v>0.2</v>
      </c>
      <c r="I56" s="244">
        <v>0</v>
      </c>
      <c r="J56" s="916"/>
      <c r="K56" s="421">
        <v>0</v>
      </c>
      <c r="L56" s="244">
        <v>0</v>
      </c>
      <c r="M56" s="244">
        <v>0</v>
      </c>
      <c r="N56" s="222">
        <f t="shared" si="34"/>
        <v>0.2</v>
      </c>
    </row>
    <row r="57" spans="1:14" ht="45" customHeight="1">
      <c r="A57" s="942" t="s">
        <v>126</v>
      </c>
      <c r="B57" s="945" t="s">
        <v>127</v>
      </c>
      <c r="C57" s="910" t="s">
        <v>125</v>
      </c>
      <c r="D57" s="467" t="s">
        <v>9</v>
      </c>
      <c r="E57" s="56">
        <f t="shared" ref="E57" si="45">SUM(E58:E60)</f>
        <v>0</v>
      </c>
      <c r="F57" s="56">
        <f t="shared" ref="F57:G57" si="46">SUM(F58:F60)</f>
        <v>0</v>
      </c>
      <c r="G57" s="56">
        <f t="shared" si="46"/>
        <v>0</v>
      </c>
      <c r="H57" s="56">
        <f t="shared" ref="H57" si="47">SUM(H58:H60)</f>
        <v>6.7</v>
      </c>
      <c r="I57" s="56">
        <f>SUM(I58:I60)</f>
        <v>0</v>
      </c>
      <c r="J57" s="914"/>
      <c r="K57" s="352">
        <f t="shared" ref="K57" si="48">SUM(K58:K60)</f>
        <v>0</v>
      </c>
      <c r="L57" s="56">
        <f t="shared" ref="L57:M57" si="49">SUM(L58:L60)</f>
        <v>0</v>
      </c>
      <c r="M57" s="56">
        <f t="shared" si="49"/>
        <v>0</v>
      </c>
      <c r="N57" s="222">
        <f t="shared" si="34"/>
        <v>6.7</v>
      </c>
    </row>
    <row r="58" spans="1:14" ht="45" customHeight="1">
      <c r="A58" s="943"/>
      <c r="B58" s="945"/>
      <c r="C58" s="910"/>
      <c r="D58" s="845" t="s">
        <v>121</v>
      </c>
      <c r="E58" s="244">
        <v>0</v>
      </c>
      <c r="F58" s="244">
        <v>0</v>
      </c>
      <c r="G58" s="244">
        <v>0</v>
      </c>
      <c r="H58" s="244">
        <v>0</v>
      </c>
      <c r="I58" s="244">
        <v>0</v>
      </c>
      <c r="J58" s="915"/>
      <c r="K58" s="420">
        <v>0</v>
      </c>
      <c r="L58" s="244">
        <v>0</v>
      </c>
      <c r="M58" s="244">
        <v>0</v>
      </c>
      <c r="N58" s="222">
        <f t="shared" si="34"/>
        <v>0</v>
      </c>
    </row>
    <row r="59" spans="1:14" ht="45" customHeight="1">
      <c r="A59" s="943"/>
      <c r="B59" s="945"/>
      <c r="C59" s="910"/>
      <c r="D59" s="845" t="s">
        <v>10</v>
      </c>
      <c r="E59" s="244">
        <v>0</v>
      </c>
      <c r="F59" s="244">
        <v>0</v>
      </c>
      <c r="G59" s="244">
        <v>0</v>
      </c>
      <c r="H59" s="244">
        <v>6.5</v>
      </c>
      <c r="I59" s="244">
        <v>0</v>
      </c>
      <c r="J59" s="915"/>
      <c r="K59" s="420">
        <v>0</v>
      </c>
      <c r="L59" s="244">
        <v>0</v>
      </c>
      <c r="M59" s="244">
        <v>0</v>
      </c>
      <c r="N59" s="222">
        <f t="shared" si="34"/>
        <v>6.5</v>
      </c>
    </row>
    <row r="60" spans="1:14" ht="45" customHeight="1">
      <c r="A60" s="944"/>
      <c r="B60" s="945"/>
      <c r="C60" s="910"/>
      <c r="D60" s="845" t="s">
        <v>122</v>
      </c>
      <c r="E60" s="245">
        <v>0</v>
      </c>
      <c r="F60" s="245">
        <v>0</v>
      </c>
      <c r="G60" s="245">
        <v>0</v>
      </c>
      <c r="H60" s="245">
        <v>0.2</v>
      </c>
      <c r="I60" s="245">
        <v>0</v>
      </c>
      <c r="J60" s="916"/>
      <c r="K60" s="421">
        <v>0</v>
      </c>
      <c r="L60" s="245">
        <v>0</v>
      </c>
      <c r="M60" s="245">
        <v>0</v>
      </c>
      <c r="N60" s="222">
        <f t="shared" si="34"/>
        <v>0.2</v>
      </c>
    </row>
    <row r="61" spans="1:14" ht="45" customHeight="1">
      <c r="A61" s="942" t="s">
        <v>128</v>
      </c>
      <c r="B61" s="945" t="s">
        <v>129</v>
      </c>
      <c r="C61" s="910" t="s">
        <v>130</v>
      </c>
      <c r="D61" s="467" t="s">
        <v>9</v>
      </c>
      <c r="E61" s="56">
        <f t="shared" ref="E61" si="50">SUM(E62:E64)</f>
        <v>0</v>
      </c>
      <c r="F61" s="56">
        <f t="shared" ref="F61:G61" si="51">SUM(F62:F64)</f>
        <v>0</v>
      </c>
      <c r="G61" s="56">
        <f t="shared" si="51"/>
        <v>0</v>
      </c>
      <c r="H61" s="56">
        <f t="shared" ref="H61" si="52">SUM(H62:H64)</f>
        <v>0</v>
      </c>
      <c r="I61" s="56">
        <f>SUM(I62:I64)</f>
        <v>6.7</v>
      </c>
      <c r="J61" s="914"/>
      <c r="K61" s="352">
        <f t="shared" ref="K61" si="53">SUM(K62:K64)</f>
        <v>0</v>
      </c>
      <c r="L61" s="56">
        <f t="shared" ref="L61" si="54">SUM(L62:L64)</f>
        <v>0</v>
      </c>
      <c r="M61" s="56">
        <f t="shared" ref="M61" si="55">SUM(M62:M64)</f>
        <v>0</v>
      </c>
      <c r="N61" s="222">
        <f t="shared" si="34"/>
        <v>6.7</v>
      </c>
    </row>
    <row r="62" spans="1:14" ht="55.5" customHeight="1">
      <c r="A62" s="943"/>
      <c r="B62" s="945"/>
      <c r="C62" s="910"/>
      <c r="D62" s="845" t="s">
        <v>121</v>
      </c>
      <c r="E62" s="244">
        <v>0</v>
      </c>
      <c r="F62" s="244">
        <v>0</v>
      </c>
      <c r="G62" s="244">
        <v>0</v>
      </c>
      <c r="H62" s="244">
        <v>0</v>
      </c>
      <c r="I62" s="244">
        <v>0</v>
      </c>
      <c r="J62" s="915"/>
      <c r="K62" s="420">
        <v>0</v>
      </c>
      <c r="L62" s="244">
        <v>0</v>
      </c>
      <c r="M62" s="244">
        <v>0</v>
      </c>
      <c r="N62" s="222">
        <f t="shared" si="34"/>
        <v>0</v>
      </c>
    </row>
    <row r="63" spans="1:14" ht="45" customHeight="1">
      <c r="A63" s="943"/>
      <c r="B63" s="945"/>
      <c r="C63" s="910"/>
      <c r="D63" s="845" t="s">
        <v>10</v>
      </c>
      <c r="E63" s="244">
        <v>0</v>
      </c>
      <c r="F63" s="244">
        <v>0</v>
      </c>
      <c r="G63" s="244">
        <v>0</v>
      </c>
      <c r="H63" s="244">
        <v>0</v>
      </c>
      <c r="I63" s="244">
        <v>6.5</v>
      </c>
      <c r="J63" s="915"/>
      <c r="K63" s="420">
        <v>0</v>
      </c>
      <c r="L63" s="244">
        <v>0</v>
      </c>
      <c r="M63" s="244">
        <v>0</v>
      </c>
      <c r="N63" s="222">
        <f t="shared" si="34"/>
        <v>6.5</v>
      </c>
    </row>
    <row r="64" spans="1:14" ht="45" customHeight="1">
      <c r="A64" s="944"/>
      <c r="B64" s="945"/>
      <c r="C64" s="910"/>
      <c r="D64" s="845" t="s">
        <v>122</v>
      </c>
      <c r="E64" s="245">
        <v>0</v>
      </c>
      <c r="F64" s="245">
        <v>0</v>
      </c>
      <c r="G64" s="245">
        <v>0</v>
      </c>
      <c r="H64" s="245">
        <v>0</v>
      </c>
      <c r="I64" s="245">
        <v>0.2</v>
      </c>
      <c r="J64" s="916"/>
      <c r="K64" s="421">
        <v>0</v>
      </c>
      <c r="L64" s="245">
        <v>0</v>
      </c>
      <c r="M64" s="245">
        <v>0</v>
      </c>
      <c r="N64" s="222">
        <f t="shared" si="34"/>
        <v>0.2</v>
      </c>
    </row>
    <row r="65" spans="1:14" ht="45" customHeight="1">
      <c r="A65" s="942" t="s">
        <v>131</v>
      </c>
      <c r="B65" s="945" t="s">
        <v>132</v>
      </c>
      <c r="C65" s="910" t="s">
        <v>130</v>
      </c>
      <c r="D65" s="467" t="s">
        <v>9</v>
      </c>
      <c r="E65" s="56">
        <f t="shared" ref="E65" si="56">SUM(E66:E68)</f>
        <v>0</v>
      </c>
      <c r="F65" s="56">
        <f t="shared" ref="F65" si="57">SUM(F66:F68)</f>
        <v>0</v>
      </c>
      <c r="G65" s="56">
        <f t="shared" ref="G65" si="58">SUM(G66:G68)</f>
        <v>0</v>
      </c>
      <c r="H65" s="56">
        <f t="shared" ref="H65" si="59">SUM(H66:H68)</f>
        <v>0</v>
      </c>
      <c r="I65" s="56">
        <f>SUM(I66:I68)</f>
        <v>6.7</v>
      </c>
      <c r="J65" s="914"/>
      <c r="K65" s="352">
        <f t="shared" ref="K65" si="60">SUM(K66:K68)</f>
        <v>0</v>
      </c>
      <c r="L65" s="56">
        <f t="shared" ref="L65" si="61">SUM(L66:L68)</f>
        <v>0</v>
      </c>
      <c r="M65" s="56">
        <f t="shared" ref="M65" si="62">SUM(M66:M68)</f>
        <v>0</v>
      </c>
      <c r="N65" s="222">
        <f t="shared" si="34"/>
        <v>6.7</v>
      </c>
    </row>
    <row r="66" spans="1:14" ht="45" customHeight="1">
      <c r="A66" s="943"/>
      <c r="B66" s="945"/>
      <c r="C66" s="910"/>
      <c r="D66" s="845" t="s">
        <v>121</v>
      </c>
      <c r="E66" s="244">
        <v>0</v>
      </c>
      <c r="F66" s="244">
        <v>0</v>
      </c>
      <c r="G66" s="244">
        <v>0</v>
      </c>
      <c r="H66" s="244">
        <v>0</v>
      </c>
      <c r="I66" s="244">
        <v>0</v>
      </c>
      <c r="J66" s="915"/>
      <c r="K66" s="420">
        <v>0</v>
      </c>
      <c r="L66" s="244">
        <v>0</v>
      </c>
      <c r="M66" s="244">
        <v>0</v>
      </c>
      <c r="N66" s="222">
        <f t="shared" si="34"/>
        <v>0</v>
      </c>
    </row>
    <row r="67" spans="1:14" ht="45" customHeight="1">
      <c r="A67" s="943"/>
      <c r="B67" s="945"/>
      <c r="C67" s="910"/>
      <c r="D67" s="845" t="s">
        <v>10</v>
      </c>
      <c r="E67" s="244">
        <v>0</v>
      </c>
      <c r="F67" s="244">
        <v>0</v>
      </c>
      <c r="G67" s="244">
        <v>0</v>
      </c>
      <c r="H67" s="244">
        <v>0</v>
      </c>
      <c r="I67" s="244">
        <v>6.5</v>
      </c>
      <c r="J67" s="915"/>
      <c r="K67" s="420">
        <v>0</v>
      </c>
      <c r="L67" s="244">
        <v>0</v>
      </c>
      <c r="M67" s="244">
        <v>0</v>
      </c>
      <c r="N67" s="222">
        <f t="shared" si="34"/>
        <v>6.5</v>
      </c>
    </row>
    <row r="68" spans="1:14" ht="45" customHeight="1">
      <c r="A68" s="944"/>
      <c r="B68" s="945"/>
      <c r="C68" s="910"/>
      <c r="D68" s="845" t="s">
        <v>122</v>
      </c>
      <c r="E68" s="245">
        <v>0</v>
      </c>
      <c r="F68" s="245">
        <v>0</v>
      </c>
      <c r="G68" s="245">
        <v>0</v>
      </c>
      <c r="H68" s="245">
        <v>0</v>
      </c>
      <c r="I68" s="245">
        <v>0.2</v>
      </c>
      <c r="J68" s="916"/>
      <c r="K68" s="421">
        <v>0</v>
      </c>
      <c r="L68" s="245">
        <v>0</v>
      </c>
      <c r="M68" s="245">
        <v>0</v>
      </c>
      <c r="N68" s="222">
        <f t="shared" si="34"/>
        <v>0.2</v>
      </c>
    </row>
    <row r="69" spans="1:14" ht="45" customHeight="1">
      <c r="A69" s="942" t="s">
        <v>133</v>
      </c>
      <c r="B69" s="945" t="s">
        <v>134</v>
      </c>
      <c r="C69" s="910" t="s">
        <v>135</v>
      </c>
      <c r="D69" s="467" t="s">
        <v>9</v>
      </c>
      <c r="E69" s="56">
        <f t="shared" ref="E69" si="63">SUM(E70:E72)</f>
        <v>0</v>
      </c>
      <c r="F69" s="56">
        <f t="shared" ref="F69" si="64">SUM(F70:F72)</f>
        <v>0</v>
      </c>
      <c r="G69" s="56">
        <f t="shared" ref="G69" si="65">SUM(G70:G72)</f>
        <v>0</v>
      </c>
      <c r="H69" s="56">
        <f t="shared" ref="H69" si="66">SUM(H70:H72)</f>
        <v>0</v>
      </c>
      <c r="I69" s="56">
        <f>SUM(I70:I72)</f>
        <v>0</v>
      </c>
      <c r="J69" s="914"/>
      <c r="K69" s="352">
        <f t="shared" ref="K69" si="67">SUM(K70:K72)</f>
        <v>0</v>
      </c>
      <c r="L69" s="56">
        <f t="shared" ref="L69" si="68">SUM(L70:L72)</f>
        <v>6.7</v>
      </c>
      <c r="M69" s="56">
        <f t="shared" ref="M69" si="69">SUM(M70:M72)</f>
        <v>0</v>
      </c>
      <c r="N69" s="222">
        <f t="shared" si="34"/>
        <v>6.7</v>
      </c>
    </row>
    <row r="70" spans="1:14" ht="45" customHeight="1">
      <c r="A70" s="943"/>
      <c r="B70" s="945"/>
      <c r="C70" s="910"/>
      <c r="D70" s="845" t="s">
        <v>121</v>
      </c>
      <c r="E70" s="244">
        <v>0</v>
      </c>
      <c r="F70" s="244">
        <v>0</v>
      </c>
      <c r="G70" s="244">
        <v>0</v>
      </c>
      <c r="H70" s="244">
        <v>0</v>
      </c>
      <c r="I70" s="244">
        <v>0</v>
      </c>
      <c r="J70" s="915"/>
      <c r="K70" s="420">
        <v>0</v>
      </c>
      <c r="L70" s="244">
        <v>0</v>
      </c>
      <c r="M70" s="244">
        <v>0</v>
      </c>
      <c r="N70" s="222">
        <f t="shared" si="34"/>
        <v>0</v>
      </c>
    </row>
    <row r="71" spans="1:14" ht="45" customHeight="1">
      <c r="A71" s="943"/>
      <c r="B71" s="945"/>
      <c r="C71" s="910"/>
      <c r="D71" s="845" t="s">
        <v>10</v>
      </c>
      <c r="E71" s="244">
        <v>0</v>
      </c>
      <c r="F71" s="244">
        <v>0</v>
      </c>
      <c r="G71" s="244">
        <v>0</v>
      </c>
      <c r="H71" s="244">
        <v>0</v>
      </c>
      <c r="I71" s="244">
        <v>0</v>
      </c>
      <c r="J71" s="915"/>
      <c r="K71" s="420">
        <v>0</v>
      </c>
      <c r="L71" s="244">
        <v>6.5</v>
      </c>
      <c r="M71" s="244">
        <v>0</v>
      </c>
      <c r="N71" s="222">
        <f t="shared" si="34"/>
        <v>6.5</v>
      </c>
    </row>
    <row r="72" spans="1:14" ht="45" customHeight="1">
      <c r="A72" s="944"/>
      <c r="B72" s="945"/>
      <c r="C72" s="910"/>
      <c r="D72" s="845" t="s">
        <v>122</v>
      </c>
      <c r="E72" s="245">
        <v>0</v>
      </c>
      <c r="F72" s="245">
        <v>0</v>
      </c>
      <c r="G72" s="245">
        <v>0</v>
      </c>
      <c r="H72" s="245">
        <v>0</v>
      </c>
      <c r="I72" s="245">
        <v>0</v>
      </c>
      <c r="J72" s="916"/>
      <c r="K72" s="421">
        <v>0</v>
      </c>
      <c r="L72" s="245">
        <v>0.2</v>
      </c>
      <c r="M72" s="245">
        <v>0</v>
      </c>
      <c r="N72" s="222">
        <f t="shared" si="34"/>
        <v>0.2</v>
      </c>
    </row>
    <row r="73" spans="1:14" ht="45" customHeight="1">
      <c r="A73" s="942" t="s">
        <v>136</v>
      </c>
      <c r="B73" s="945" t="s">
        <v>137</v>
      </c>
      <c r="C73" s="910" t="s">
        <v>135</v>
      </c>
      <c r="D73" s="467" t="s">
        <v>9</v>
      </c>
      <c r="E73" s="56">
        <f t="shared" ref="E73" si="70">SUM(E74:E76)</f>
        <v>0</v>
      </c>
      <c r="F73" s="56">
        <f t="shared" ref="F73" si="71">SUM(F74:F76)</f>
        <v>0</v>
      </c>
      <c r="G73" s="56">
        <f t="shared" ref="G73" si="72">SUM(G74:G76)</f>
        <v>0</v>
      </c>
      <c r="H73" s="56">
        <f t="shared" ref="H73" si="73">SUM(H74:H76)</f>
        <v>0</v>
      </c>
      <c r="I73" s="56">
        <f>SUM(I74:I76)</f>
        <v>0</v>
      </c>
      <c r="J73" s="914"/>
      <c r="K73" s="352">
        <f t="shared" ref="K73" si="74">SUM(K74:K76)</f>
        <v>0</v>
      </c>
      <c r="L73" s="56">
        <f t="shared" ref="L73" si="75">SUM(L74:L76)</f>
        <v>6.7</v>
      </c>
      <c r="M73" s="56">
        <f t="shared" ref="M73" si="76">SUM(M74:M76)</f>
        <v>0</v>
      </c>
      <c r="N73" s="222">
        <f t="shared" si="34"/>
        <v>6.7</v>
      </c>
    </row>
    <row r="74" spans="1:14" ht="45" customHeight="1">
      <c r="A74" s="943"/>
      <c r="B74" s="945"/>
      <c r="C74" s="910"/>
      <c r="D74" s="845" t="s">
        <v>121</v>
      </c>
      <c r="E74" s="244">
        <v>0</v>
      </c>
      <c r="F74" s="244">
        <v>0</v>
      </c>
      <c r="G74" s="244">
        <v>0</v>
      </c>
      <c r="H74" s="244">
        <v>0</v>
      </c>
      <c r="I74" s="244">
        <v>0</v>
      </c>
      <c r="J74" s="915"/>
      <c r="K74" s="420">
        <v>0</v>
      </c>
      <c r="L74" s="244">
        <v>0</v>
      </c>
      <c r="M74" s="244">
        <v>0</v>
      </c>
      <c r="N74" s="222">
        <f t="shared" si="34"/>
        <v>0</v>
      </c>
    </row>
    <row r="75" spans="1:14" ht="45" customHeight="1">
      <c r="A75" s="943"/>
      <c r="B75" s="945"/>
      <c r="C75" s="910"/>
      <c r="D75" s="845" t="s">
        <v>10</v>
      </c>
      <c r="E75" s="244">
        <v>0</v>
      </c>
      <c r="F75" s="244">
        <v>0</v>
      </c>
      <c r="G75" s="244">
        <v>0</v>
      </c>
      <c r="H75" s="244">
        <v>0</v>
      </c>
      <c r="I75" s="244">
        <v>0</v>
      </c>
      <c r="J75" s="915"/>
      <c r="K75" s="420">
        <v>0</v>
      </c>
      <c r="L75" s="244">
        <v>6.5</v>
      </c>
      <c r="M75" s="244">
        <v>0</v>
      </c>
      <c r="N75" s="222">
        <f t="shared" si="34"/>
        <v>6.5</v>
      </c>
    </row>
    <row r="76" spans="1:14" ht="45" customHeight="1">
      <c r="A76" s="944"/>
      <c r="B76" s="945"/>
      <c r="C76" s="910"/>
      <c r="D76" s="845" t="s">
        <v>122</v>
      </c>
      <c r="E76" s="245">
        <v>0</v>
      </c>
      <c r="F76" s="245">
        <v>0</v>
      </c>
      <c r="G76" s="245">
        <v>0</v>
      </c>
      <c r="H76" s="245">
        <v>0</v>
      </c>
      <c r="I76" s="245">
        <v>0</v>
      </c>
      <c r="J76" s="916"/>
      <c r="K76" s="421">
        <v>0</v>
      </c>
      <c r="L76" s="245">
        <v>0.2</v>
      </c>
      <c r="M76" s="245">
        <v>0</v>
      </c>
      <c r="N76" s="222">
        <f t="shared" si="34"/>
        <v>0.2</v>
      </c>
    </row>
    <row r="77" spans="1:14" ht="45" customHeight="1">
      <c r="A77" s="942" t="s">
        <v>138</v>
      </c>
      <c r="B77" s="945" t="s">
        <v>139</v>
      </c>
      <c r="C77" s="910" t="s">
        <v>140</v>
      </c>
      <c r="D77" s="467" t="s">
        <v>9</v>
      </c>
      <c r="E77" s="56">
        <f t="shared" ref="E77" si="77">SUM(E78:E80)</f>
        <v>0</v>
      </c>
      <c r="F77" s="56">
        <f t="shared" ref="F77" si="78">SUM(F78:F80)</f>
        <v>0</v>
      </c>
      <c r="G77" s="56">
        <f t="shared" ref="G77" si="79">SUM(G78:G80)</f>
        <v>3.5000000000000001E-3</v>
      </c>
      <c r="H77" s="56">
        <f t="shared" ref="H77" si="80">SUM(H78:H80)</f>
        <v>0</v>
      </c>
      <c r="I77" s="56">
        <f>SUM(I78:I80)</f>
        <v>0</v>
      </c>
      <c r="J77" s="914"/>
      <c r="K77" s="352">
        <f t="shared" ref="K77" si="81">SUM(K78:K80)</f>
        <v>0</v>
      </c>
      <c r="L77" s="56">
        <f t="shared" ref="L77" si="82">SUM(L78:L80)</f>
        <v>0</v>
      </c>
      <c r="M77" s="56">
        <f t="shared" ref="M77" si="83">SUM(M78:M80)</f>
        <v>6.7</v>
      </c>
      <c r="N77" s="222">
        <f t="shared" si="34"/>
        <v>6.7</v>
      </c>
    </row>
    <row r="78" spans="1:14" ht="45" customHeight="1">
      <c r="A78" s="943"/>
      <c r="B78" s="945"/>
      <c r="C78" s="910"/>
      <c r="D78" s="845" t="s">
        <v>121</v>
      </c>
      <c r="E78" s="244">
        <v>0</v>
      </c>
      <c r="F78" s="244">
        <v>0</v>
      </c>
      <c r="G78" s="244">
        <v>0</v>
      </c>
      <c r="H78" s="244">
        <v>0</v>
      </c>
      <c r="I78" s="244">
        <v>0</v>
      </c>
      <c r="J78" s="915"/>
      <c r="K78" s="420">
        <v>0</v>
      </c>
      <c r="L78" s="244">
        <v>0</v>
      </c>
      <c r="M78" s="244">
        <v>0</v>
      </c>
      <c r="N78" s="222">
        <f t="shared" si="34"/>
        <v>0</v>
      </c>
    </row>
    <row r="79" spans="1:14" ht="45" customHeight="1">
      <c r="A79" s="943"/>
      <c r="B79" s="945"/>
      <c r="C79" s="910"/>
      <c r="D79" s="845" t="s">
        <v>10</v>
      </c>
      <c r="E79" s="244">
        <v>0</v>
      </c>
      <c r="F79" s="244">
        <v>0</v>
      </c>
      <c r="G79" s="244">
        <v>0</v>
      </c>
      <c r="H79" s="244">
        <v>0</v>
      </c>
      <c r="I79" s="244">
        <v>0</v>
      </c>
      <c r="J79" s="915"/>
      <c r="K79" s="420">
        <v>0</v>
      </c>
      <c r="L79" s="244">
        <v>0</v>
      </c>
      <c r="M79" s="244">
        <v>6.5</v>
      </c>
      <c r="N79" s="222">
        <f t="shared" si="34"/>
        <v>6.5</v>
      </c>
    </row>
    <row r="80" spans="1:14" ht="45" customHeight="1">
      <c r="A80" s="944"/>
      <c r="B80" s="945"/>
      <c r="C80" s="910"/>
      <c r="D80" s="845" t="s">
        <v>122</v>
      </c>
      <c r="E80" s="245">
        <v>0</v>
      </c>
      <c r="F80" s="245">
        <v>0</v>
      </c>
      <c r="G80" s="245">
        <v>3.5000000000000001E-3</v>
      </c>
      <c r="H80" s="245">
        <v>0</v>
      </c>
      <c r="I80" s="245">
        <v>0</v>
      </c>
      <c r="J80" s="916"/>
      <c r="K80" s="421">
        <v>0</v>
      </c>
      <c r="L80" s="245">
        <v>0</v>
      </c>
      <c r="M80" s="245">
        <v>0.2</v>
      </c>
      <c r="N80" s="222">
        <f t="shared" si="34"/>
        <v>0.2</v>
      </c>
    </row>
    <row r="81" spans="1:14" ht="45" customHeight="1">
      <c r="A81" s="942" t="s">
        <v>141</v>
      </c>
      <c r="B81" s="945" t="s">
        <v>142</v>
      </c>
      <c r="C81" s="910" t="s">
        <v>140</v>
      </c>
      <c r="D81" s="467" t="s">
        <v>9</v>
      </c>
      <c r="E81" s="56">
        <f t="shared" ref="E81" si="84">SUM(E82:E84)</f>
        <v>0</v>
      </c>
      <c r="F81" s="56">
        <f t="shared" ref="F81" si="85">SUM(F82:F84)</f>
        <v>0</v>
      </c>
      <c r="G81" s="56">
        <f t="shared" ref="G81" si="86">SUM(G82:G84)</f>
        <v>0</v>
      </c>
      <c r="H81" s="56">
        <f t="shared" ref="H81" si="87">SUM(H82:H84)</f>
        <v>0</v>
      </c>
      <c r="I81" s="56">
        <f>SUM(I82:I84)</f>
        <v>0</v>
      </c>
      <c r="J81" s="914"/>
      <c r="K81" s="352">
        <f t="shared" ref="K81" si="88">SUM(K82:K84)</f>
        <v>0</v>
      </c>
      <c r="L81" s="56">
        <f t="shared" ref="L81" si="89">SUM(L82:L84)</f>
        <v>0</v>
      </c>
      <c r="M81" s="56">
        <f t="shared" ref="M81" si="90">SUM(M82:M84)</f>
        <v>6.7</v>
      </c>
      <c r="N81" s="222">
        <f t="shared" si="34"/>
        <v>6.7</v>
      </c>
    </row>
    <row r="82" spans="1:14" ht="45" customHeight="1">
      <c r="A82" s="943"/>
      <c r="B82" s="945"/>
      <c r="C82" s="910"/>
      <c r="D82" s="845" t="s">
        <v>121</v>
      </c>
      <c r="E82" s="244">
        <v>0</v>
      </c>
      <c r="F82" s="244">
        <v>0</v>
      </c>
      <c r="G82" s="244">
        <v>0</v>
      </c>
      <c r="H82" s="244">
        <v>0</v>
      </c>
      <c r="I82" s="244">
        <v>0</v>
      </c>
      <c r="J82" s="915"/>
      <c r="K82" s="420">
        <v>0</v>
      </c>
      <c r="L82" s="244">
        <v>0</v>
      </c>
      <c r="M82" s="244">
        <v>0</v>
      </c>
      <c r="N82" s="222">
        <f t="shared" si="34"/>
        <v>0</v>
      </c>
    </row>
    <row r="83" spans="1:14" ht="45" customHeight="1">
      <c r="A83" s="943"/>
      <c r="B83" s="945"/>
      <c r="C83" s="910"/>
      <c r="D83" s="845" t="s">
        <v>10</v>
      </c>
      <c r="E83" s="244">
        <v>0</v>
      </c>
      <c r="F83" s="244">
        <v>0</v>
      </c>
      <c r="G83" s="244">
        <v>0</v>
      </c>
      <c r="H83" s="244">
        <v>0</v>
      </c>
      <c r="I83" s="244">
        <v>0</v>
      </c>
      <c r="J83" s="915"/>
      <c r="K83" s="420">
        <v>0</v>
      </c>
      <c r="L83" s="244">
        <v>0</v>
      </c>
      <c r="M83" s="244">
        <v>6.5</v>
      </c>
      <c r="N83" s="222">
        <f t="shared" si="34"/>
        <v>6.5</v>
      </c>
    </row>
    <row r="84" spans="1:14" ht="45" customHeight="1">
      <c r="A84" s="944"/>
      <c r="B84" s="945"/>
      <c r="C84" s="910"/>
      <c r="D84" s="845" t="s">
        <v>122</v>
      </c>
      <c r="E84" s="245">
        <v>0</v>
      </c>
      <c r="F84" s="245">
        <v>0</v>
      </c>
      <c r="G84" s="245">
        <v>0</v>
      </c>
      <c r="H84" s="245">
        <v>0</v>
      </c>
      <c r="I84" s="245">
        <v>0</v>
      </c>
      <c r="J84" s="916"/>
      <c r="K84" s="421">
        <v>0</v>
      </c>
      <c r="L84" s="245">
        <v>0</v>
      </c>
      <c r="M84" s="245">
        <v>0.2</v>
      </c>
      <c r="N84" s="222">
        <f t="shared" si="34"/>
        <v>0.2</v>
      </c>
    </row>
    <row r="85" spans="1:14" ht="45" customHeight="1">
      <c r="A85" s="868"/>
      <c r="B85" s="886" t="s">
        <v>434</v>
      </c>
      <c r="C85" s="845"/>
      <c r="D85" s="467" t="s">
        <v>9</v>
      </c>
      <c r="E85" s="56">
        <f t="shared" ref="E85:H85" si="91">SUM(E86:E88)</f>
        <v>25.51</v>
      </c>
      <c r="F85" s="56">
        <f t="shared" si="91"/>
        <v>0.94299999999999995</v>
      </c>
      <c r="G85" s="56">
        <f t="shared" si="91"/>
        <v>0.94299999999999995</v>
      </c>
      <c r="H85" s="56">
        <f t="shared" si="91"/>
        <v>0</v>
      </c>
      <c r="I85" s="56">
        <f>SUM(I86:I88)</f>
        <v>0</v>
      </c>
      <c r="J85" s="889" t="s">
        <v>445</v>
      </c>
      <c r="K85" s="352">
        <f t="shared" ref="K85:M85" si="92">SUM(K86:K88)</f>
        <v>0</v>
      </c>
      <c r="L85" s="56">
        <f t="shared" si="92"/>
        <v>0</v>
      </c>
      <c r="M85" s="56">
        <f t="shared" si="92"/>
        <v>0</v>
      </c>
      <c r="N85" s="222">
        <f t="shared" ref="N85:N88" si="93">E85+H85+I85+K85+L85+M85</f>
        <v>25.51</v>
      </c>
    </row>
    <row r="86" spans="1:14" ht="45" customHeight="1">
      <c r="A86" s="868" t="s">
        <v>143</v>
      </c>
      <c r="B86" s="887"/>
      <c r="C86" s="845"/>
      <c r="D86" s="845" t="s">
        <v>121</v>
      </c>
      <c r="E86" s="245">
        <v>25</v>
      </c>
      <c r="F86" s="244">
        <v>0</v>
      </c>
      <c r="G86" s="244">
        <v>0</v>
      </c>
      <c r="H86" s="244">
        <v>0</v>
      </c>
      <c r="I86" s="244">
        <v>0</v>
      </c>
      <c r="J86" s="890"/>
      <c r="K86" s="420">
        <v>0</v>
      </c>
      <c r="L86" s="244">
        <v>0</v>
      </c>
      <c r="M86" s="244">
        <v>0</v>
      </c>
      <c r="N86" s="222">
        <f t="shared" si="93"/>
        <v>25</v>
      </c>
    </row>
    <row r="87" spans="1:14" ht="45" customHeight="1">
      <c r="A87" s="868"/>
      <c r="B87" s="887"/>
      <c r="C87" s="845"/>
      <c r="D87" s="845" t="s">
        <v>10</v>
      </c>
      <c r="E87" s="245">
        <v>0.51</v>
      </c>
      <c r="F87" s="244">
        <v>0</v>
      </c>
      <c r="G87" s="244">
        <v>0</v>
      </c>
      <c r="H87" s="244">
        <v>0</v>
      </c>
      <c r="I87" s="244">
        <v>0</v>
      </c>
      <c r="J87" s="890"/>
      <c r="K87" s="420">
        <v>0</v>
      </c>
      <c r="L87" s="244">
        <v>0</v>
      </c>
      <c r="M87" s="244">
        <v>0</v>
      </c>
      <c r="N87" s="222">
        <f t="shared" si="93"/>
        <v>0.51</v>
      </c>
    </row>
    <row r="88" spans="1:14" ht="45" customHeight="1">
      <c r="A88" s="868"/>
      <c r="B88" s="888"/>
      <c r="C88" s="845"/>
      <c r="D88" s="845" t="s">
        <v>122</v>
      </c>
      <c r="E88" s="245">
        <v>0</v>
      </c>
      <c r="F88" s="245">
        <v>0.94299999999999995</v>
      </c>
      <c r="G88" s="245">
        <v>0.94299999999999995</v>
      </c>
      <c r="H88" s="245">
        <v>0</v>
      </c>
      <c r="I88" s="245">
        <v>0</v>
      </c>
      <c r="J88" s="891"/>
      <c r="K88" s="421">
        <v>0</v>
      </c>
      <c r="L88" s="245">
        <v>0</v>
      </c>
      <c r="M88" s="245">
        <v>0</v>
      </c>
      <c r="N88" s="222">
        <f t="shared" si="93"/>
        <v>0</v>
      </c>
    </row>
    <row r="89" spans="1:14" s="271" customFormat="1" ht="24" customHeight="1">
      <c r="A89" s="942" t="s">
        <v>433</v>
      </c>
      <c r="B89" s="945" t="s">
        <v>144</v>
      </c>
      <c r="C89" s="910" t="s">
        <v>145</v>
      </c>
      <c r="D89" s="467" t="s">
        <v>9</v>
      </c>
      <c r="E89" s="56">
        <f t="shared" ref="E89" si="94">SUM(E90:E92)</f>
        <v>9.0839999999999996</v>
      </c>
      <c r="F89" s="56">
        <f t="shared" ref="F89" si="95">SUM(F90:F92)</f>
        <v>8.2380999999999993</v>
      </c>
      <c r="G89" s="56">
        <f t="shared" ref="G89" si="96">SUM(G90:G92)</f>
        <v>0</v>
      </c>
      <c r="H89" s="56">
        <f t="shared" ref="H89" si="97">SUM(H90:H92)</f>
        <v>30</v>
      </c>
      <c r="I89" s="56">
        <f>SUM(I90:I92)</f>
        <v>0</v>
      </c>
      <c r="J89" s="889" t="s">
        <v>398</v>
      </c>
      <c r="K89" s="352">
        <f t="shared" ref="K89" si="98">SUM(K90:K92)</f>
        <v>0</v>
      </c>
      <c r="L89" s="56">
        <f t="shared" ref="L89" si="99">SUM(L90:L92)</f>
        <v>0</v>
      </c>
      <c r="M89" s="56">
        <f t="shared" ref="M89" si="100">SUM(M90:M92)</f>
        <v>0</v>
      </c>
      <c r="N89" s="222">
        <f t="shared" si="34"/>
        <v>39.084000000000003</v>
      </c>
    </row>
    <row r="90" spans="1:14" s="281" customFormat="1" ht="39">
      <c r="A90" s="943"/>
      <c r="B90" s="945"/>
      <c r="C90" s="910"/>
      <c r="D90" s="845" t="s">
        <v>121</v>
      </c>
      <c r="E90" s="244">
        <v>0</v>
      </c>
      <c r="F90" s="244">
        <v>0</v>
      </c>
      <c r="G90" s="244">
        <v>0</v>
      </c>
      <c r="H90" s="244">
        <v>0</v>
      </c>
      <c r="I90" s="244">
        <v>0</v>
      </c>
      <c r="J90" s="1011"/>
      <c r="K90" s="420">
        <v>0</v>
      </c>
      <c r="L90" s="244">
        <v>0</v>
      </c>
      <c r="M90" s="244">
        <v>0</v>
      </c>
      <c r="N90" s="222">
        <f t="shared" si="34"/>
        <v>0</v>
      </c>
    </row>
    <row r="91" spans="1:14" s="281" customFormat="1" ht="23.25">
      <c r="A91" s="943"/>
      <c r="B91" s="945"/>
      <c r="C91" s="910"/>
      <c r="D91" s="845" t="s">
        <v>10</v>
      </c>
      <c r="E91" s="244">
        <v>9</v>
      </c>
      <c r="F91" s="244">
        <v>8.1722000000000001</v>
      </c>
      <c r="G91" s="244">
        <v>0</v>
      </c>
      <c r="H91" s="244">
        <v>29.76</v>
      </c>
      <c r="I91" s="244">
        <v>0</v>
      </c>
      <c r="J91" s="1011"/>
      <c r="K91" s="420">
        <v>0</v>
      </c>
      <c r="L91" s="244">
        <v>0</v>
      </c>
      <c r="M91" s="244">
        <v>0</v>
      </c>
      <c r="N91" s="222">
        <f t="shared" si="34"/>
        <v>38.760000000000005</v>
      </c>
    </row>
    <row r="92" spans="1:14" s="281" customFormat="1" ht="58.5">
      <c r="A92" s="944"/>
      <c r="B92" s="886"/>
      <c r="C92" s="895"/>
      <c r="D92" s="840" t="s">
        <v>122</v>
      </c>
      <c r="E92" s="245">
        <v>8.4000000000000005E-2</v>
      </c>
      <c r="F92" s="245">
        <v>6.59E-2</v>
      </c>
      <c r="G92" s="245">
        <v>0</v>
      </c>
      <c r="H92" s="245">
        <v>0.24</v>
      </c>
      <c r="I92" s="245">
        <v>0</v>
      </c>
      <c r="J92" s="1012"/>
      <c r="K92" s="421">
        <v>0</v>
      </c>
      <c r="L92" s="245">
        <v>0</v>
      </c>
      <c r="M92" s="245">
        <v>0</v>
      </c>
      <c r="N92" s="222">
        <f t="shared" si="34"/>
        <v>0.32400000000000001</v>
      </c>
    </row>
    <row r="93" spans="1:14" s="281" customFormat="1" ht="105" customHeight="1">
      <c r="A93" s="607" t="s">
        <v>146</v>
      </c>
      <c r="B93" s="594" t="s">
        <v>147</v>
      </c>
      <c r="C93" s="608"/>
      <c r="D93" s="608"/>
      <c r="E93" s="244"/>
      <c r="F93" s="245"/>
      <c r="G93" s="245"/>
      <c r="H93" s="244"/>
      <c r="I93" s="609"/>
      <c r="J93" s="610"/>
      <c r="K93" s="610"/>
      <c r="L93" s="609"/>
      <c r="M93" s="609"/>
      <c r="N93" s="611"/>
    </row>
    <row r="94" spans="1:14" s="281" customFormat="1" ht="36.75" customHeight="1">
      <c r="A94" s="607"/>
      <c r="B94" s="584" t="s">
        <v>95</v>
      </c>
      <c r="C94" s="612"/>
      <c r="D94" s="229" t="s">
        <v>101</v>
      </c>
      <c r="E94" s="613">
        <v>21</v>
      </c>
      <c r="F94" s="614"/>
      <c r="G94" s="614">
        <v>25.07</v>
      </c>
      <c r="H94" s="613">
        <v>25</v>
      </c>
      <c r="I94" s="615">
        <v>32</v>
      </c>
      <c r="J94" s="616"/>
      <c r="K94" s="616"/>
      <c r="L94" s="615">
        <v>40</v>
      </c>
      <c r="M94" s="615">
        <v>56</v>
      </c>
      <c r="N94" s="617"/>
    </row>
    <row r="95" spans="1:14" s="281" customFormat="1" ht="36.75" customHeight="1">
      <c r="A95" s="234"/>
      <c r="B95" s="233" t="s">
        <v>14</v>
      </c>
      <c r="C95" s="949" t="s">
        <v>15</v>
      </c>
      <c r="D95" s="949"/>
      <c r="E95" s="949"/>
      <c r="F95" s="949"/>
      <c r="G95" s="949"/>
      <c r="H95" s="949"/>
      <c r="I95" s="949"/>
      <c r="J95" s="949"/>
      <c r="K95" s="851"/>
      <c r="L95" s="950"/>
      <c r="M95" s="950"/>
      <c r="N95" s="951"/>
    </row>
    <row r="96" spans="1:14" s="281" customFormat="1" ht="36.75" customHeight="1">
      <c r="A96" s="1138"/>
      <c r="B96" s="945" t="s">
        <v>148</v>
      </c>
      <c r="C96" s="910" t="s">
        <v>125</v>
      </c>
      <c r="D96" s="618" t="s">
        <v>9</v>
      </c>
      <c r="E96" s="56">
        <f>SUM(E97:E99)</f>
        <v>0</v>
      </c>
      <c r="F96" s="56">
        <f t="shared" ref="F96" si="101">SUM(F97:F99)</f>
        <v>0</v>
      </c>
      <c r="G96" s="56">
        <f t="shared" ref="G96" si="102">SUM(G97:G99)</f>
        <v>0</v>
      </c>
      <c r="H96" s="56">
        <f t="shared" ref="H96" si="103">SUM(H97:H99)</f>
        <v>1.85</v>
      </c>
      <c r="I96" s="56">
        <f>SUM(I97:I99)</f>
        <v>0</v>
      </c>
      <c r="J96" s="923"/>
      <c r="K96" s="352">
        <f t="shared" ref="K96" si="104">SUM(K97:K99)</f>
        <v>0</v>
      </c>
      <c r="L96" s="56">
        <f t="shared" ref="L96" si="105">SUM(L97:L99)</f>
        <v>0</v>
      </c>
      <c r="M96" s="56">
        <f t="shared" ref="M96" si="106">SUM(M97:M99)</f>
        <v>0</v>
      </c>
      <c r="N96" s="222">
        <f t="shared" ref="N96:N103" si="107">E96+H96+I96+K96+L96+M96</f>
        <v>1.85</v>
      </c>
    </row>
    <row r="97" spans="1:14" s="281" customFormat="1" ht="36.75" customHeight="1">
      <c r="A97" s="1139"/>
      <c r="B97" s="945"/>
      <c r="C97" s="910"/>
      <c r="D97" s="845" t="s">
        <v>121</v>
      </c>
      <c r="E97" s="244">
        <v>0</v>
      </c>
      <c r="F97" s="244">
        <v>0</v>
      </c>
      <c r="G97" s="244">
        <v>0</v>
      </c>
      <c r="H97" s="244">
        <v>0</v>
      </c>
      <c r="I97" s="241">
        <v>0</v>
      </c>
      <c r="J97" s="1141"/>
      <c r="K97" s="420">
        <v>0</v>
      </c>
      <c r="L97" s="241">
        <v>0</v>
      </c>
      <c r="M97" s="241">
        <v>0</v>
      </c>
      <c r="N97" s="222">
        <f t="shared" si="107"/>
        <v>0</v>
      </c>
    </row>
    <row r="98" spans="1:14" s="281" customFormat="1" ht="36.75" customHeight="1">
      <c r="A98" s="1139"/>
      <c r="B98" s="945"/>
      <c r="C98" s="910"/>
      <c r="D98" s="845" t="s">
        <v>10</v>
      </c>
      <c r="E98" s="244">
        <v>0</v>
      </c>
      <c r="F98" s="244">
        <v>0</v>
      </c>
      <c r="G98" s="244">
        <v>0</v>
      </c>
      <c r="H98" s="244">
        <v>1.81</v>
      </c>
      <c r="I98" s="241">
        <v>0</v>
      </c>
      <c r="J98" s="1141"/>
      <c r="K98" s="420">
        <v>0</v>
      </c>
      <c r="L98" s="241">
        <v>0</v>
      </c>
      <c r="M98" s="241">
        <v>0</v>
      </c>
      <c r="N98" s="222">
        <f t="shared" si="107"/>
        <v>1.81</v>
      </c>
    </row>
    <row r="99" spans="1:14" s="281" customFormat="1" ht="47.25" customHeight="1">
      <c r="A99" s="1140"/>
      <c r="B99" s="945"/>
      <c r="C99" s="910"/>
      <c r="D99" s="845" t="s">
        <v>122</v>
      </c>
      <c r="E99" s="245">
        <v>0</v>
      </c>
      <c r="F99" s="245">
        <v>0</v>
      </c>
      <c r="G99" s="245">
        <v>0</v>
      </c>
      <c r="H99" s="245">
        <v>0.04</v>
      </c>
      <c r="I99" s="240">
        <v>0</v>
      </c>
      <c r="J99" s="1142"/>
      <c r="K99" s="421">
        <v>0</v>
      </c>
      <c r="L99" s="240">
        <v>0</v>
      </c>
      <c r="M99" s="240">
        <v>0</v>
      </c>
      <c r="N99" s="222">
        <f t="shared" si="107"/>
        <v>0.04</v>
      </c>
    </row>
    <row r="100" spans="1:14" s="281" customFormat="1" ht="36.75" customHeight="1">
      <c r="A100" s="1138"/>
      <c r="B100" s="945" t="s">
        <v>149</v>
      </c>
      <c r="C100" s="910" t="s">
        <v>150</v>
      </c>
      <c r="D100" s="852" t="s">
        <v>9</v>
      </c>
      <c r="E100" s="56">
        <f>SUM(E101:E103)</f>
        <v>0</v>
      </c>
      <c r="F100" s="56">
        <f t="shared" ref="F100" si="108">SUM(F101:F103)</f>
        <v>0</v>
      </c>
      <c r="G100" s="56">
        <f t="shared" ref="G100" si="109">SUM(G101:G103)</f>
        <v>0</v>
      </c>
      <c r="H100" s="56">
        <f t="shared" ref="H100" si="110">SUM(H101:H103)</f>
        <v>0</v>
      </c>
      <c r="I100" s="56">
        <f>SUM(I101:I103)</f>
        <v>5.6</v>
      </c>
      <c r="J100" s="914"/>
      <c r="K100" s="352">
        <f t="shared" ref="K100" si="111">SUM(K101:K103)</f>
        <v>0</v>
      </c>
      <c r="L100" s="56">
        <f t="shared" ref="L100" si="112">SUM(L101:L103)</f>
        <v>40.260000000000005</v>
      </c>
      <c r="M100" s="56">
        <f t="shared" ref="M100" si="113">SUM(M101:M103)</f>
        <v>40.260000000000005</v>
      </c>
      <c r="N100" s="222">
        <f t="shared" si="107"/>
        <v>86.12</v>
      </c>
    </row>
    <row r="101" spans="1:14" s="281" customFormat="1" ht="36.75" customHeight="1">
      <c r="A101" s="1139"/>
      <c r="B101" s="945"/>
      <c r="C101" s="910"/>
      <c r="D101" s="852" t="s">
        <v>121</v>
      </c>
      <c r="E101" s="244">
        <v>0</v>
      </c>
      <c r="F101" s="244">
        <v>0</v>
      </c>
      <c r="G101" s="244">
        <v>0</v>
      </c>
      <c r="H101" s="244">
        <v>0</v>
      </c>
      <c r="I101" s="244">
        <v>0</v>
      </c>
      <c r="J101" s="915"/>
      <c r="K101" s="420">
        <v>0</v>
      </c>
      <c r="L101" s="244">
        <v>39.450000000000003</v>
      </c>
      <c r="M101" s="244">
        <v>39.450000000000003</v>
      </c>
      <c r="N101" s="222">
        <f t="shared" si="107"/>
        <v>78.900000000000006</v>
      </c>
    </row>
    <row r="102" spans="1:14" s="281" customFormat="1" ht="36.75" customHeight="1">
      <c r="A102" s="1139"/>
      <c r="B102" s="945"/>
      <c r="C102" s="910"/>
      <c r="D102" s="852" t="s">
        <v>10</v>
      </c>
      <c r="E102" s="244">
        <v>0</v>
      </c>
      <c r="F102" s="244">
        <v>0</v>
      </c>
      <c r="G102" s="244">
        <v>0</v>
      </c>
      <c r="H102" s="244">
        <v>0</v>
      </c>
      <c r="I102" s="244">
        <v>5.56</v>
      </c>
      <c r="J102" s="915"/>
      <c r="K102" s="420">
        <v>0</v>
      </c>
      <c r="L102" s="244">
        <v>0</v>
      </c>
      <c r="M102" s="244">
        <v>0</v>
      </c>
      <c r="N102" s="222">
        <f t="shared" si="107"/>
        <v>5.56</v>
      </c>
    </row>
    <row r="103" spans="1:14" s="281" customFormat="1" ht="36.75" customHeight="1">
      <c r="A103" s="1140"/>
      <c r="B103" s="886"/>
      <c r="C103" s="895"/>
      <c r="D103" s="853" t="s">
        <v>122</v>
      </c>
      <c r="E103" s="245">
        <v>0</v>
      </c>
      <c r="F103" s="245">
        <v>0</v>
      </c>
      <c r="G103" s="245">
        <v>0</v>
      </c>
      <c r="H103" s="245">
        <v>0</v>
      </c>
      <c r="I103" s="245">
        <v>0.04</v>
      </c>
      <c r="J103" s="916"/>
      <c r="K103" s="421">
        <v>0</v>
      </c>
      <c r="L103" s="245">
        <v>0.81</v>
      </c>
      <c r="M103" s="245">
        <v>0.81</v>
      </c>
      <c r="N103" s="222">
        <f t="shared" si="107"/>
        <v>1.6600000000000001</v>
      </c>
    </row>
    <row r="104" spans="1:14" s="281" customFormat="1" ht="90.75" customHeight="1">
      <c r="A104" s="619"/>
      <c r="B104" s="594" t="s">
        <v>152</v>
      </c>
      <c r="C104" s="608"/>
      <c r="D104" s="608"/>
      <c r="E104" s="620"/>
      <c r="F104" s="621"/>
      <c r="G104" s="621"/>
      <c r="H104" s="609"/>
      <c r="I104" s="622"/>
      <c r="J104" s="610"/>
      <c r="K104" s="610"/>
      <c r="L104" s="622"/>
      <c r="M104" s="622"/>
      <c r="N104" s="611"/>
    </row>
    <row r="105" spans="1:14" s="281" customFormat="1" ht="36.75" customHeight="1">
      <c r="A105" s="619"/>
      <c r="B105" s="623" t="s">
        <v>153</v>
      </c>
      <c r="C105" s="603">
        <v>7.0286417149885789</v>
      </c>
      <c r="D105" s="229" t="s">
        <v>101</v>
      </c>
      <c r="E105" s="603">
        <v>9</v>
      </c>
      <c r="F105" s="624"/>
      <c r="G105" s="603">
        <v>9.8000000000000007</v>
      </c>
      <c r="H105" s="603">
        <v>10</v>
      </c>
      <c r="I105" s="603">
        <v>11</v>
      </c>
      <c r="J105" s="616"/>
      <c r="K105" s="616"/>
      <c r="L105" s="603">
        <v>14.5</v>
      </c>
      <c r="M105" s="603">
        <v>18</v>
      </c>
      <c r="N105" s="625"/>
    </row>
    <row r="106" spans="1:14" s="281" customFormat="1" ht="36.75" customHeight="1">
      <c r="A106" s="234"/>
      <c r="B106" s="233" t="s">
        <v>14</v>
      </c>
      <c r="C106" s="949" t="s">
        <v>15</v>
      </c>
      <c r="D106" s="949"/>
      <c r="E106" s="949"/>
      <c r="F106" s="949"/>
      <c r="G106" s="949"/>
      <c r="H106" s="949"/>
      <c r="I106" s="949"/>
      <c r="J106" s="949"/>
      <c r="K106" s="851"/>
      <c r="L106" s="950"/>
      <c r="M106" s="950"/>
      <c r="N106" s="951"/>
    </row>
    <row r="107" spans="1:14" s="281" customFormat="1" ht="36.75" customHeight="1">
      <c r="A107" s="626"/>
      <c r="B107" s="953" t="s">
        <v>154</v>
      </c>
      <c r="C107" s="1143" t="s">
        <v>120</v>
      </c>
      <c r="D107" s="852" t="s">
        <v>9</v>
      </c>
      <c r="E107" s="56">
        <f t="shared" ref="E107" si="114">SUM(E108:E110)</f>
        <v>6.7</v>
      </c>
      <c r="F107" s="56">
        <f t="shared" ref="F107" si="115">SUM(F108:F110)</f>
        <v>5.4605000000000006</v>
      </c>
      <c r="G107" s="56">
        <f t="shared" ref="G107" si="116">SUM(G108:G110)</f>
        <v>0</v>
      </c>
      <c r="H107" s="56">
        <f t="shared" ref="H107" si="117">SUM(H108:H110)</f>
        <v>0</v>
      </c>
      <c r="I107" s="56">
        <f>SUM(I108:I110)</f>
        <v>0</v>
      </c>
      <c r="J107" s="889" t="s">
        <v>392</v>
      </c>
      <c r="K107" s="352">
        <f t="shared" ref="K107" si="118">SUM(K108:K110)</f>
        <v>0</v>
      </c>
      <c r="L107" s="56">
        <f t="shared" ref="L107" si="119">SUM(L108:L110)</f>
        <v>0</v>
      </c>
      <c r="M107" s="56">
        <f t="shared" ref="M107" si="120">SUM(M108:M110)</f>
        <v>0</v>
      </c>
      <c r="N107" s="222">
        <f t="shared" ref="N107:N114" si="121">E107+H107+I107+K107+L107+M107</f>
        <v>6.7</v>
      </c>
    </row>
    <row r="108" spans="1:14" s="281" customFormat="1" ht="36.75" customHeight="1">
      <c r="A108" s="626"/>
      <c r="B108" s="953"/>
      <c r="C108" s="1143"/>
      <c r="D108" s="852" t="s">
        <v>121</v>
      </c>
      <c r="E108" s="244">
        <v>0</v>
      </c>
      <c r="F108" s="244">
        <v>0</v>
      </c>
      <c r="G108" s="244">
        <v>0</v>
      </c>
      <c r="H108" s="244">
        <v>0</v>
      </c>
      <c r="I108" s="244">
        <v>0</v>
      </c>
      <c r="J108" s="1011"/>
      <c r="K108" s="420">
        <v>0</v>
      </c>
      <c r="L108" s="244">
        <v>0</v>
      </c>
      <c r="M108" s="244">
        <v>0</v>
      </c>
      <c r="N108" s="222">
        <f t="shared" si="121"/>
        <v>0</v>
      </c>
    </row>
    <row r="109" spans="1:14" s="281" customFormat="1" ht="36.75" customHeight="1">
      <c r="A109" s="626"/>
      <c r="B109" s="953"/>
      <c r="C109" s="1143"/>
      <c r="D109" s="852" t="s">
        <v>10</v>
      </c>
      <c r="E109" s="244">
        <v>6.5</v>
      </c>
      <c r="F109" s="244">
        <v>5.2967000000000004</v>
      </c>
      <c r="G109" s="244">
        <v>0</v>
      </c>
      <c r="H109" s="244">
        <v>0</v>
      </c>
      <c r="I109" s="244">
        <v>0</v>
      </c>
      <c r="J109" s="1011"/>
      <c r="K109" s="420">
        <v>0</v>
      </c>
      <c r="L109" s="244">
        <v>0</v>
      </c>
      <c r="M109" s="244">
        <v>0</v>
      </c>
      <c r="N109" s="222">
        <f t="shared" si="121"/>
        <v>6.5</v>
      </c>
    </row>
    <row r="110" spans="1:14" s="281" customFormat="1" ht="36.75" customHeight="1">
      <c r="A110" s="626"/>
      <c r="B110" s="953"/>
      <c r="C110" s="1143"/>
      <c r="D110" s="852" t="s">
        <v>122</v>
      </c>
      <c r="E110" s="245">
        <v>0.2</v>
      </c>
      <c r="F110" s="245">
        <v>0.1638</v>
      </c>
      <c r="G110" s="245">
        <v>0</v>
      </c>
      <c r="H110" s="245">
        <v>0</v>
      </c>
      <c r="I110" s="245">
        <v>0</v>
      </c>
      <c r="J110" s="1012"/>
      <c r="K110" s="421">
        <v>0</v>
      </c>
      <c r="L110" s="245">
        <v>0</v>
      </c>
      <c r="M110" s="245">
        <v>0</v>
      </c>
      <c r="N110" s="222">
        <f t="shared" si="121"/>
        <v>0.2</v>
      </c>
    </row>
    <row r="111" spans="1:14" s="281" customFormat="1" ht="36.75" customHeight="1">
      <c r="A111" s="626"/>
      <c r="B111" s="953" t="s">
        <v>155</v>
      </c>
      <c r="C111" s="1143" t="s">
        <v>130</v>
      </c>
      <c r="D111" s="852" t="s">
        <v>9</v>
      </c>
      <c r="E111" s="56">
        <f t="shared" ref="E111" si="122">SUM(E112:E114)</f>
        <v>0</v>
      </c>
      <c r="F111" s="56">
        <f t="shared" ref="F111" si="123">SUM(F112:F114)</f>
        <v>0</v>
      </c>
      <c r="G111" s="56">
        <f t="shared" ref="G111" si="124">SUM(G112:G114)</f>
        <v>0</v>
      </c>
      <c r="H111" s="56">
        <f t="shared" ref="H111" si="125">SUM(H112:H114)</f>
        <v>0</v>
      </c>
      <c r="I111" s="56">
        <f>SUM(I112:I114)</f>
        <v>6.7</v>
      </c>
      <c r="J111" s="914"/>
      <c r="K111" s="352">
        <f t="shared" ref="K111" si="126">SUM(K112:K114)</f>
        <v>0</v>
      </c>
      <c r="L111" s="56">
        <f t="shared" ref="L111" si="127">SUM(L112:L114)</f>
        <v>0</v>
      </c>
      <c r="M111" s="56">
        <f t="shared" ref="M111" si="128">SUM(M112:M114)</f>
        <v>0</v>
      </c>
      <c r="N111" s="222">
        <f t="shared" si="121"/>
        <v>6.7</v>
      </c>
    </row>
    <row r="112" spans="1:14" s="281" customFormat="1" ht="36.75" customHeight="1">
      <c r="A112" s="626"/>
      <c r="B112" s="953"/>
      <c r="C112" s="1143"/>
      <c r="D112" s="852" t="s">
        <v>121</v>
      </c>
      <c r="E112" s="244">
        <v>0</v>
      </c>
      <c r="F112" s="244">
        <v>0</v>
      </c>
      <c r="G112" s="244">
        <v>0</v>
      </c>
      <c r="H112" s="244">
        <v>0</v>
      </c>
      <c r="I112" s="244">
        <v>0</v>
      </c>
      <c r="J112" s="915"/>
      <c r="K112" s="420">
        <v>0</v>
      </c>
      <c r="L112" s="244">
        <v>0</v>
      </c>
      <c r="M112" s="244">
        <v>0</v>
      </c>
      <c r="N112" s="222">
        <f t="shared" si="121"/>
        <v>0</v>
      </c>
    </row>
    <row r="113" spans="1:14" s="281" customFormat="1" ht="36.75" customHeight="1">
      <c r="A113" s="626"/>
      <c r="B113" s="953"/>
      <c r="C113" s="1143"/>
      <c r="D113" s="852" t="s">
        <v>10</v>
      </c>
      <c r="E113" s="244">
        <v>0</v>
      </c>
      <c r="F113" s="244">
        <v>0</v>
      </c>
      <c r="G113" s="244">
        <v>0</v>
      </c>
      <c r="H113" s="244">
        <v>0</v>
      </c>
      <c r="I113" s="244">
        <v>6.5</v>
      </c>
      <c r="J113" s="915"/>
      <c r="K113" s="420">
        <v>0</v>
      </c>
      <c r="L113" s="244">
        <v>0</v>
      </c>
      <c r="M113" s="244">
        <v>0</v>
      </c>
      <c r="N113" s="222">
        <f t="shared" si="121"/>
        <v>6.5</v>
      </c>
    </row>
    <row r="114" spans="1:14" s="281" customFormat="1" ht="36.75" customHeight="1">
      <c r="A114" s="626"/>
      <c r="B114" s="1123"/>
      <c r="C114" s="1144"/>
      <c r="D114" s="853" t="s">
        <v>122</v>
      </c>
      <c r="E114" s="245">
        <v>0</v>
      </c>
      <c r="F114" s="245">
        <v>0</v>
      </c>
      <c r="G114" s="245">
        <v>0</v>
      </c>
      <c r="H114" s="245">
        <v>0</v>
      </c>
      <c r="I114" s="245">
        <v>0.2</v>
      </c>
      <c r="J114" s="916"/>
      <c r="K114" s="421">
        <v>0</v>
      </c>
      <c r="L114" s="245">
        <v>0</v>
      </c>
      <c r="M114" s="245">
        <v>0</v>
      </c>
      <c r="N114" s="222">
        <f t="shared" si="121"/>
        <v>0.2</v>
      </c>
    </row>
    <row r="115" spans="1:14" s="281" customFormat="1" ht="90.75" customHeight="1">
      <c r="A115" s="1145" t="s">
        <v>156</v>
      </c>
      <c r="B115" s="594" t="s">
        <v>157</v>
      </c>
      <c r="C115" s="586"/>
      <c r="D115" s="587"/>
      <c r="E115" s="627"/>
      <c r="F115" s="628"/>
      <c r="G115" s="628"/>
      <c r="H115" s="627"/>
      <c r="I115" s="620"/>
      <c r="J115" s="610" t="s">
        <v>464</v>
      </c>
      <c r="K115" s="610"/>
      <c r="L115" s="620"/>
      <c r="M115" s="620"/>
      <c r="N115" s="627"/>
    </row>
    <row r="116" spans="1:14" s="281" customFormat="1" ht="36.75" customHeight="1">
      <c r="A116" s="1146"/>
      <c r="B116" s="623" t="s">
        <v>153</v>
      </c>
      <c r="C116" s="603">
        <v>43.211887373189981</v>
      </c>
      <c r="D116" s="229" t="s">
        <v>101</v>
      </c>
      <c r="E116" s="603">
        <v>48</v>
      </c>
      <c r="F116" s="629"/>
      <c r="G116" s="603">
        <v>46.06</v>
      </c>
      <c r="H116" s="603">
        <v>50</v>
      </c>
      <c r="I116" s="603">
        <v>52</v>
      </c>
      <c r="J116" s="616"/>
      <c r="K116" s="616"/>
      <c r="L116" s="603">
        <v>55</v>
      </c>
      <c r="M116" s="603">
        <v>55.6</v>
      </c>
      <c r="N116" s="630"/>
    </row>
    <row r="117" spans="1:14" s="281" customFormat="1" ht="36.75" customHeight="1">
      <c r="A117" s="631"/>
      <c r="B117" s="945" t="s">
        <v>158</v>
      </c>
      <c r="C117" s="910" t="s">
        <v>130</v>
      </c>
      <c r="D117" s="852" t="s">
        <v>9</v>
      </c>
      <c r="E117" s="56">
        <f>SUM(E118:E120)</f>
        <v>0</v>
      </c>
      <c r="F117" s="56">
        <f t="shared" ref="F117" si="129">SUM(F118:F120)</f>
        <v>0</v>
      </c>
      <c r="G117" s="56">
        <f t="shared" ref="G117" si="130">SUM(G118:G120)</f>
        <v>0</v>
      </c>
      <c r="H117" s="56">
        <f t="shared" ref="H117" si="131">SUM(H118:H120)</f>
        <v>0</v>
      </c>
      <c r="I117" s="56">
        <f>SUM(I118:I120)</f>
        <v>6.7</v>
      </c>
      <c r="J117" s="632"/>
      <c r="K117" s="352">
        <f t="shared" ref="K117" si="132">SUM(K118:K120)</f>
        <v>0</v>
      </c>
      <c r="L117" s="56">
        <f t="shared" ref="L117" si="133">SUM(L118:L120)</f>
        <v>0</v>
      </c>
      <c r="M117" s="56">
        <f t="shared" ref="M117" si="134">SUM(M118:M120)</f>
        <v>0</v>
      </c>
      <c r="N117" s="222">
        <f t="shared" ref="N117:N166" si="135">E117+H117+I117+K117+L117+M117</f>
        <v>6.7</v>
      </c>
    </row>
    <row r="118" spans="1:14" s="281" customFormat="1" ht="36.75" customHeight="1">
      <c r="A118" s="631"/>
      <c r="B118" s="945"/>
      <c r="C118" s="910"/>
      <c r="D118" s="852" t="s">
        <v>121</v>
      </c>
      <c r="E118" s="244">
        <v>0</v>
      </c>
      <c r="F118" s="244">
        <v>0</v>
      </c>
      <c r="G118" s="633">
        <v>0</v>
      </c>
      <c r="H118" s="633">
        <v>0</v>
      </c>
      <c r="I118" s="244">
        <v>0</v>
      </c>
      <c r="J118" s="632"/>
      <c r="K118" s="634">
        <v>0</v>
      </c>
      <c r="L118" s="244">
        <v>0</v>
      </c>
      <c r="M118" s="244">
        <v>0</v>
      </c>
      <c r="N118" s="222">
        <f t="shared" si="135"/>
        <v>0</v>
      </c>
    </row>
    <row r="119" spans="1:14" s="281" customFormat="1" ht="36.75" customHeight="1">
      <c r="A119" s="631"/>
      <c r="B119" s="945"/>
      <c r="C119" s="910"/>
      <c r="D119" s="852" t="s">
        <v>10</v>
      </c>
      <c r="E119" s="633">
        <v>0</v>
      </c>
      <c r="F119" s="633">
        <v>0</v>
      </c>
      <c r="G119" s="633">
        <v>0</v>
      </c>
      <c r="H119" s="633">
        <v>0</v>
      </c>
      <c r="I119" s="244">
        <v>6.5</v>
      </c>
      <c r="J119" s="632"/>
      <c r="K119" s="634">
        <v>0</v>
      </c>
      <c r="L119" s="244">
        <v>0</v>
      </c>
      <c r="M119" s="244">
        <v>0</v>
      </c>
      <c r="N119" s="222">
        <f t="shared" si="135"/>
        <v>6.5</v>
      </c>
    </row>
    <row r="120" spans="1:14" s="281" customFormat="1" ht="36.75" customHeight="1">
      <c r="A120" s="631"/>
      <c r="B120" s="945"/>
      <c r="C120" s="910"/>
      <c r="D120" s="852" t="s">
        <v>122</v>
      </c>
      <c r="E120" s="635">
        <v>0</v>
      </c>
      <c r="F120" s="635">
        <v>0</v>
      </c>
      <c r="G120" s="635">
        <v>0</v>
      </c>
      <c r="H120" s="635">
        <v>0</v>
      </c>
      <c r="I120" s="245">
        <v>0.2</v>
      </c>
      <c r="J120" s="632"/>
      <c r="K120" s="636">
        <v>0</v>
      </c>
      <c r="L120" s="245">
        <v>0</v>
      </c>
      <c r="M120" s="245">
        <v>0</v>
      </c>
      <c r="N120" s="222">
        <f t="shared" si="135"/>
        <v>0.2</v>
      </c>
    </row>
    <row r="121" spans="1:14" s="281" customFormat="1" ht="36.75" customHeight="1">
      <c r="A121" s="631"/>
      <c r="B121" s="945" t="s">
        <v>159</v>
      </c>
      <c r="C121" s="910" t="s">
        <v>135</v>
      </c>
      <c r="D121" s="852" t="s">
        <v>9</v>
      </c>
      <c r="E121" s="56">
        <f>SUM(E122:E124)</f>
        <v>0</v>
      </c>
      <c r="F121" s="56">
        <f t="shared" ref="F121" si="136">SUM(F122:F124)</f>
        <v>0</v>
      </c>
      <c r="G121" s="56">
        <f t="shared" ref="G121" si="137">SUM(G122:G124)</f>
        <v>0</v>
      </c>
      <c r="H121" s="56">
        <f t="shared" ref="H121" si="138">SUM(H122:H124)</f>
        <v>0</v>
      </c>
      <c r="I121" s="56">
        <f>SUM(I122:I124)</f>
        <v>0</v>
      </c>
      <c r="J121" s="632"/>
      <c r="K121" s="352">
        <f t="shared" ref="K121" si="139">SUM(K122:K124)</f>
        <v>0</v>
      </c>
      <c r="L121" s="56">
        <f t="shared" ref="L121" si="140">SUM(L122:L124)</f>
        <v>6.7</v>
      </c>
      <c r="M121" s="56">
        <f t="shared" ref="M121" si="141">SUM(M122:M124)</f>
        <v>0</v>
      </c>
      <c r="N121" s="222">
        <f t="shared" si="135"/>
        <v>6.7</v>
      </c>
    </row>
    <row r="122" spans="1:14" s="281" customFormat="1" ht="36.75" customHeight="1">
      <c r="A122" s="631"/>
      <c r="B122" s="945"/>
      <c r="C122" s="910"/>
      <c r="D122" s="852" t="s">
        <v>121</v>
      </c>
      <c r="E122" s="244">
        <v>0</v>
      </c>
      <c r="F122" s="244">
        <v>0</v>
      </c>
      <c r="G122" s="244">
        <v>0</v>
      </c>
      <c r="H122" s="244">
        <v>0</v>
      </c>
      <c r="I122" s="244">
        <v>0</v>
      </c>
      <c r="J122" s="632"/>
      <c r="K122" s="420">
        <v>0</v>
      </c>
      <c r="L122" s="244">
        <v>0</v>
      </c>
      <c r="M122" s="244">
        <v>0</v>
      </c>
      <c r="N122" s="222">
        <f t="shared" si="135"/>
        <v>0</v>
      </c>
    </row>
    <row r="123" spans="1:14" s="281" customFormat="1" ht="36.75" customHeight="1">
      <c r="A123" s="631"/>
      <c r="B123" s="945"/>
      <c r="C123" s="910"/>
      <c r="D123" s="852" t="s">
        <v>10</v>
      </c>
      <c r="E123" s="244">
        <v>0</v>
      </c>
      <c r="F123" s="244">
        <v>0</v>
      </c>
      <c r="G123" s="244">
        <v>0</v>
      </c>
      <c r="H123" s="244">
        <v>0</v>
      </c>
      <c r="I123" s="244">
        <v>0</v>
      </c>
      <c r="J123" s="632"/>
      <c r="K123" s="420">
        <v>0</v>
      </c>
      <c r="L123" s="244">
        <v>6.5</v>
      </c>
      <c r="M123" s="244">
        <v>0</v>
      </c>
      <c r="N123" s="222">
        <f t="shared" si="135"/>
        <v>6.5</v>
      </c>
    </row>
    <row r="124" spans="1:14" s="281" customFormat="1" ht="36.75" customHeight="1">
      <c r="A124" s="631"/>
      <c r="B124" s="945"/>
      <c r="C124" s="910"/>
      <c r="D124" s="852" t="s">
        <v>122</v>
      </c>
      <c r="E124" s="245">
        <v>0</v>
      </c>
      <c r="F124" s="245">
        <v>0</v>
      </c>
      <c r="G124" s="245">
        <v>0</v>
      </c>
      <c r="H124" s="245">
        <v>0</v>
      </c>
      <c r="I124" s="245">
        <v>0</v>
      </c>
      <c r="J124" s="632"/>
      <c r="K124" s="421">
        <v>0</v>
      </c>
      <c r="L124" s="245">
        <v>0.2</v>
      </c>
      <c r="M124" s="245">
        <v>0</v>
      </c>
      <c r="N124" s="222">
        <f t="shared" si="135"/>
        <v>0.2</v>
      </c>
    </row>
    <row r="125" spans="1:14" s="281" customFormat="1" ht="36.75" customHeight="1">
      <c r="A125" s="631"/>
      <c r="B125" s="945" t="s">
        <v>160</v>
      </c>
      <c r="C125" s="910" t="s">
        <v>135</v>
      </c>
      <c r="D125" s="852" t="s">
        <v>9</v>
      </c>
      <c r="E125" s="56">
        <f>SUM(E126:E128)</f>
        <v>0</v>
      </c>
      <c r="F125" s="56">
        <f t="shared" ref="F125" si="142">SUM(F126:F128)</f>
        <v>0</v>
      </c>
      <c r="G125" s="56">
        <f t="shared" ref="G125" si="143">SUM(G126:G128)</f>
        <v>0</v>
      </c>
      <c r="H125" s="56">
        <f t="shared" ref="H125" si="144">SUM(H126:H128)</f>
        <v>0</v>
      </c>
      <c r="I125" s="56">
        <f>SUM(I126:I128)</f>
        <v>0</v>
      </c>
      <c r="J125" s="632"/>
      <c r="K125" s="352">
        <f t="shared" ref="K125" si="145">SUM(K126:K128)</f>
        <v>0</v>
      </c>
      <c r="L125" s="56">
        <f t="shared" ref="L125" si="146">SUM(L126:L128)</f>
        <v>6.7</v>
      </c>
      <c r="M125" s="56">
        <f t="shared" ref="M125" si="147">SUM(M126:M128)</f>
        <v>0</v>
      </c>
      <c r="N125" s="222">
        <f t="shared" si="135"/>
        <v>6.7</v>
      </c>
    </row>
    <row r="126" spans="1:14" s="281" customFormat="1" ht="36.75" customHeight="1">
      <c r="A126" s="631"/>
      <c r="B126" s="945"/>
      <c r="C126" s="910"/>
      <c r="D126" s="852" t="s">
        <v>121</v>
      </c>
      <c r="E126" s="244">
        <v>0</v>
      </c>
      <c r="F126" s="244">
        <v>0</v>
      </c>
      <c r="G126" s="244">
        <v>0</v>
      </c>
      <c r="H126" s="244">
        <v>0</v>
      </c>
      <c r="I126" s="244">
        <v>0</v>
      </c>
      <c r="J126" s="632"/>
      <c r="K126" s="420">
        <v>0</v>
      </c>
      <c r="L126" s="244">
        <v>0</v>
      </c>
      <c r="M126" s="244">
        <v>0</v>
      </c>
      <c r="N126" s="222">
        <f t="shared" si="135"/>
        <v>0</v>
      </c>
    </row>
    <row r="127" spans="1:14" s="281" customFormat="1" ht="36.75" customHeight="1">
      <c r="A127" s="631"/>
      <c r="B127" s="945"/>
      <c r="C127" s="910"/>
      <c r="D127" s="852" t="s">
        <v>10</v>
      </c>
      <c r="E127" s="244">
        <v>0</v>
      </c>
      <c r="F127" s="244">
        <v>0</v>
      </c>
      <c r="G127" s="244">
        <v>0</v>
      </c>
      <c r="H127" s="244">
        <v>0</v>
      </c>
      <c r="I127" s="244">
        <v>0</v>
      </c>
      <c r="J127" s="632"/>
      <c r="K127" s="420">
        <v>0</v>
      </c>
      <c r="L127" s="244">
        <v>6.5</v>
      </c>
      <c r="M127" s="244">
        <v>0</v>
      </c>
      <c r="N127" s="222">
        <f t="shared" si="135"/>
        <v>6.5</v>
      </c>
    </row>
    <row r="128" spans="1:14" s="281" customFormat="1" ht="36.75" customHeight="1">
      <c r="A128" s="631"/>
      <c r="B128" s="945"/>
      <c r="C128" s="910"/>
      <c r="D128" s="852" t="s">
        <v>122</v>
      </c>
      <c r="E128" s="245">
        <v>0</v>
      </c>
      <c r="F128" s="245">
        <v>0</v>
      </c>
      <c r="G128" s="245">
        <v>0</v>
      </c>
      <c r="H128" s="245">
        <v>0</v>
      </c>
      <c r="I128" s="245">
        <v>0</v>
      </c>
      <c r="J128" s="632"/>
      <c r="K128" s="421">
        <v>0</v>
      </c>
      <c r="L128" s="245">
        <v>0.2</v>
      </c>
      <c r="M128" s="245">
        <v>0</v>
      </c>
      <c r="N128" s="222">
        <f t="shared" si="135"/>
        <v>0.2</v>
      </c>
    </row>
    <row r="129" spans="1:14" s="281" customFormat="1" ht="36.75" customHeight="1">
      <c r="A129" s="631"/>
      <c r="B129" s="945" t="s">
        <v>161</v>
      </c>
      <c r="C129" s="910" t="s">
        <v>140</v>
      </c>
      <c r="D129" s="852" t="s">
        <v>9</v>
      </c>
      <c r="E129" s="56">
        <f>SUM(E130:E132)</f>
        <v>0</v>
      </c>
      <c r="F129" s="56">
        <f t="shared" ref="F129" si="148">SUM(F130:F132)</f>
        <v>0</v>
      </c>
      <c r="G129" s="56">
        <f t="shared" ref="G129" si="149">SUM(G130:G132)</f>
        <v>0</v>
      </c>
      <c r="H129" s="56">
        <f t="shared" ref="H129" si="150">SUM(H130:H132)</f>
        <v>0</v>
      </c>
      <c r="I129" s="56">
        <f>SUM(I130:I132)</f>
        <v>0</v>
      </c>
      <c r="J129" s="632"/>
      <c r="K129" s="352">
        <f t="shared" ref="K129" si="151">SUM(K130:K132)</f>
        <v>0</v>
      </c>
      <c r="L129" s="56">
        <f t="shared" ref="L129" si="152">SUM(L130:L132)</f>
        <v>0</v>
      </c>
      <c r="M129" s="56">
        <f t="shared" ref="M129" si="153">SUM(M130:M132)</f>
        <v>6.7</v>
      </c>
      <c r="N129" s="222">
        <f t="shared" si="135"/>
        <v>6.7</v>
      </c>
    </row>
    <row r="130" spans="1:14" s="281" customFormat="1" ht="36.75" customHeight="1">
      <c r="A130" s="631"/>
      <c r="B130" s="945"/>
      <c r="C130" s="910"/>
      <c r="D130" s="852" t="s">
        <v>121</v>
      </c>
      <c r="E130" s="244">
        <v>0</v>
      </c>
      <c r="F130" s="244">
        <v>0</v>
      </c>
      <c r="G130" s="244">
        <v>0</v>
      </c>
      <c r="H130" s="244">
        <v>0</v>
      </c>
      <c r="I130" s="244">
        <v>0</v>
      </c>
      <c r="J130" s="632"/>
      <c r="K130" s="420">
        <v>0</v>
      </c>
      <c r="L130" s="244">
        <v>0</v>
      </c>
      <c r="M130" s="244">
        <v>0</v>
      </c>
      <c r="N130" s="222">
        <f t="shared" si="135"/>
        <v>0</v>
      </c>
    </row>
    <row r="131" spans="1:14" s="281" customFormat="1" ht="36.75" customHeight="1">
      <c r="A131" s="631"/>
      <c r="B131" s="945"/>
      <c r="C131" s="910"/>
      <c r="D131" s="852" t="s">
        <v>10</v>
      </c>
      <c r="E131" s="244">
        <v>0</v>
      </c>
      <c r="F131" s="244">
        <v>0</v>
      </c>
      <c r="G131" s="244">
        <v>0</v>
      </c>
      <c r="H131" s="244">
        <v>0</v>
      </c>
      <c r="I131" s="244">
        <v>0</v>
      </c>
      <c r="J131" s="632"/>
      <c r="K131" s="420">
        <v>0</v>
      </c>
      <c r="L131" s="244">
        <v>0</v>
      </c>
      <c r="M131" s="244">
        <v>6.5</v>
      </c>
      <c r="N131" s="222">
        <f t="shared" si="135"/>
        <v>6.5</v>
      </c>
    </row>
    <row r="132" spans="1:14" s="281" customFormat="1" ht="36.75" customHeight="1">
      <c r="A132" s="631"/>
      <c r="B132" s="945"/>
      <c r="C132" s="910"/>
      <c r="D132" s="852" t="s">
        <v>122</v>
      </c>
      <c r="E132" s="245">
        <v>0</v>
      </c>
      <c r="F132" s="245">
        <v>0</v>
      </c>
      <c r="G132" s="245">
        <v>0</v>
      </c>
      <c r="H132" s="245">
        <v>0</v>
      </c>
      <c r="I132" s="245">
        <v>0</v>
      </c>
      <c r="J132" s="632"/>
      <c r="K132" s="421">
        <v>0</v>
      </c>
      <c r="L132" s="245">
        <v>0</v>
      </c>
      <c r="M132" s="245">
        <v>0.2</v>
      </c>
      <c r="N132" s="222">
        <f t="shared" si="135"/>
        <v>0.2</v>
      </c>
    </row>
    <row r="133" spans="1:14" s="281" customFormat="1" ht="36.75" customHeight="1">
      <c r="A133" s="631"/>
      <c r="B133" s="945" t="s">
        <v>162</v>
      </c>
      <c r="C133" s="910" t="s">
        <v>140</v>
      </c>
      <c r="D133" s="852" t="s">
        <v>9</v>
      </c>
      <c r="E133" s="56">
        <f>SUM(E134:E136)</f>
        <v>0</v>
      </c>
      <c r="F133" s="56">
        <f t="shared" ref="F133" si="154">SUM(F134:F136)</f>
        <v>0</v>
      </c>
      <c r="G133" s="56">
        <f t="shared" ref="G133" si="155">SUM(G134:G136)</f>
        <v>0</v>
      </c>
      <c r="H133" s="56">
        <f t="shared" ref="H133" si="156">SUM(H134:H136)</f>
        <v>0</v>
      </c>
      <c r="I133" s="56">
        <f>SUM(I134:I136)</f>
        <v>0</v>
      </c>
      <c r="J133" s="632"/>
      <c r="K133" s="352">
        <f t="shared" ref="K133" si="157">SUM(K134:K136)</f>
        <v>0</v>
      </c>
      <c r="L133" s="56">
        <f t="shared" ref="L133" si="158">SUM(L134:L136)</f>
        <v>0</v>
      </c>
      <c r="M133" s="56">
        <f t="shared" ref="M133" si="159">SUM(M134:M136)</f>
        <v>6.7</v>
      </c>
      <c r="N133" s="66">
        <f t="shared" si="135"/>
        <v>6.7</v>
      </c>
    </row>
    <row r="134" spans="1:14" s="281" customFormat="1" ht="36.75" customHeight="1">
      <c r="A134" s="631"/>
      <c r="B134" s="945"/>
      <c r="C134" s="910"/>
      <c r="D134" s="852" t="s">
        <v>121</v>
      </c>
      <c r="E134" s="244">
        <v>0</v>
      </c>
      <c r="F134" s="244">
        <v>0</v>
      </c>
      <c r="G134" s="244">
        <v>0</v>
      </c>
      <c r="H134" s="244">
        <v>0</v>
      </c>
      <c r="I134" s="244">
        <v>0</v>
      </c>
      <c r="J134" s="632"/>
      <c r="K134" s="420">
        <v>0</v>
      </c>
      <c r="L134" s="244">
        <v>0</v>
      </c>
      <c r="M134" s="244">
        <v>0</v>
      </c>
      <c r="N134" s="222">
        <f t="shared" si="135"/>
        <v>0</v>
      </c>
    </row>
    <row r="135" spans="1:14" s="281" customFormat="1" ht="36.75" customHeight="1">
      <c r="A135" s="631"/>
      <c r="B135" s="945"/>
      <c r="C135" s="910"/>
      <c r="D135" s="852" t="s">
        <v>10</v>
      </c>
      <c r="E135" s="244">
        <v>0</v>
      </c>
      <c r="F135" s="244">
        <v>0</v>
      </c>
      <c r="G135" s="244">
        <v>0</v>
      </c>
      <c r="H135" s="244">
        <v>0</v>
      </c>
      <c r="I135" s="244">
        <v>0</v>
      </c>
      <c r="J135" s="632"/>
      <c r="K135" s="420">
        <v>0</v>
      </c>
      <c r="L135" s="244">
        <v>0</v>
      </c>
      <c r="M135" s="244">
        <v>6.5</v>
      </c>
      <c r="N135" s="222">
        <f t="shared" si="135"/>
        <v>6.5</v>
      </c>
    </row>
    <row r="136" spans="1:14" s="281" customFormat="1" ht="36.75" customHeight="1">
      <c r="A136" s="631"/>
      <c r="B136" s="945"/>
      <c r="C136" s="910"/>
      <c r="D136" s="852" t="s">
        <v>122</v>
      </c>
      <c r="E136" s="245">
        <v>0</v>
      </c>
      <c r="F136" s="245">
        <v>0</v>
      </c>
      <c r="G136" s="245">
        <v>0</v>
      </c>
      <c r="H136" s="245">
        <v>0</v>
      </c>
      <c r="I136" s="245">
        <v>0</v>
      </c>
      <c r="J136" s="632"/>
      <c r="K136" s="421">
        <v>0</v>
      </c>
      <c r="L136" s="245">
        <v>0</v>
      </c>
      <c r="M136" s="245">
        <v>0.2</v>
      </c>
      <c r="N136" s="222">
        <f t="shared" si="135"/>
        <v>0.2</v>
      </c>
    </row>
    <row r="137" spans="1:14" s="281" customFormat="1" ht="36.75" customHeight="1">
      <c r="A137" s="631"/>
      <c r="B137" s="945" t="s">
        <v>163</v>
      </c>
      <c r="C137" s="910" t="s">
        <v>164</v>
      </c>
      <c r="D137" s="852" t="s">
        <v>9</v>
      </c>
      <c r="E137" s="246">
        <f t="shared" ref="E137" si="160">SUM(E138:E140)</f>
        <v>0</v>
      </c>
      <c r="F137" s="246">
        <f t="shared" ref="F137:G137" si="161">SUM(F138:F140)</f>
        <v>0</v>
      </c>
      <c r="G137" s="246">
        <f t="shared" si="161"/>
        <v>0</v>
      </c>
      <c r="H137" s="246">
        <f t="shared" ref="H137" si="162">SUM(H138:H140)</f>
        <v>0</v>
      </c>
      <c r="I137" s="56">
        <f>SUM(I138:I140)</f>
        <v>0</v>
      </c>
      <c r="J137" s="889" t="s">
        <v>361</v>
      </c>
      <c r="K137" s="422">
        <f t="shared" ref="K137" si="163">SUM(K138:K140)</f>
        <v>2.4535</v>
      </c>
      <c r="L137" s="56">
        <f t="shared" ref="L137" si="164">SUM(L138:L140)</f>
        <v>0</v>
      </c>
      <c r="M137" s="56">
        <f t="shared" ref="M137" si="165">SUM(M138:M140)</f>
        <v>0</v>
      </c>
      <c r="N137" s="66">
        <f t="shared" si="135"/>
        <v>2.4535</v>
      </c>
    </row>
    <row r="138" spans="1:14" s="281" customFormat="1" ht="36.75" customHeight="1">
      <c r="A138" s="631"/>
      <c r="B138" s="945"/>
      <c r="C138" s="910"/>
      <c r="D138" s="852" t="s">
        <v>121</v>
      </c>
      <c r="E138" s="244">
        <v>0</v>
      </c>
      <c r="F138" s="244">
        <v>0</v>
      </c>
      <c r="G138" s="244">
        <v>0</v>
      </c>
      <c r="H138" s="244">
        <v>0</v>
      </c>
      <c r="I138" s="244">
        <v>0</v>
      </c>
      <c r="J138" s="1011"/>
      <c r="K138" s="420">
        <v>0</v>
      </c>
      <c r="L138" s="244">
        <v>0</v>
      </c>
      <c r="M138" s="244">
        <v>0</v>
      </c>
      <c r="N138" s="222">
        <f t="shared" si="135"/>
        <v>0</v>
      </c>
    </row>
    <row r="139" spans="1:14" s="281" customFormat="1" ht="36.75" customHeight="1">
      <c r="A139" s="631"/>
      <c r="B139" s="945"/>
      <c r="C139" s="910"/>
      <c r="D139" s="852" t="s">
        <v>10</v>
      </c>
      <c r="E139" s="244">
        <v>0</v>
      </c>
      <c r="F139" s="244">
        <v>0</v>
      </c>
      <c r="G139" s="244">
        <v>0</v>
      </c>
      <c r="H139" s="244">
        <v>0</v>
      </c>
      <c r="I139" s="244">
        <v>0</v>
      </c>
      <c r="J139" s="1011"/>
      <c r="K139" s="420">
        <v>2.38</v>
      </c>
      <c r="L139" s="244">
        <v>0</v>
      </c>
      <c r="M139" s="244">
        <v>0</v>
      </c>
      <c r="N139" s="222">
        <f t="shared" si="135"/>
        <v>2.38</v>
      </c>
    </row>
    <row r="140" spans="1:14" s="281" customFormat="1" ht="136.5" customHeight="1">
      <c r="A140" s="631"/>
      <c r="B140" s="945"/>
      <c r="C140" s="910"/>
      <c r="D140" s="852" t="s">
        <v>122</v>
      </c>
      <c r="E140" s="245">
        <v>0</v>
      </c>
      <c r="F140" s="245">
        <v>0</v>
      </c>
      <c r="G140" s="245">
        <v>0</v>
      </c>
      <c r="H140" s="245">
        <v>0</v>
      </c>
      <c r="I140" s="245">
        <v>0</v>
      </c>
      <c r="J140" s="1012"/>
      <c r="K140" s="421">
        <v>7.3499999999999996E-2</v>
      </c>
      <c r="L140" s="245">
        <v>0</v>
      </c>
      <c r="M140" s="245">
        <v>0</v>
      </c>
      <c r="N140" s="222">
        <f t="shared" si="135"/>
        <v>7.3499999999999996E-2</v>
      </c>
    </row>
    <row r="141" spans="1:14" s="281" customFormat="1" ht="57" customHeight="1">
      <c r="A141" s="631"/>
      <c r="B141" s="886" t="s">
        <v>354</v>
      </c>
      <c r="C141" s="895" t="s">
        <v>120</v>
      </c>
      <c r="D141" s="852" t="s">
        <v>9</v>
      </c>
      <c r="E141" s="246">
        <f t="shared" ref="E141:H141" si="166">SUM(E142:E144)</f>
        <v>1.62</v>
      </c>
      <c r="F141" s="246">
        <f t="shared" si="166"/>
        <v>1.6168</v>
      </c>
      <c r="G141" s="246">
        <f t="shared" si="166"/>
        <v>0</v>
      </c>
      <c r="H141" s="246">
        <f t="shared" si="166"/>
        <v>0</v>
      </c>
      <c r="I141" s="56">
        <f>SUM(I142:I144)</f>
        <v>0</v>
      </c>
      <c r="J141" s="889" t="s">
        <v>399</v>
      </c>
      <c r="K141" s="422">
        <f t="shared" ref="K141:M141" si="167">SUM(K142:K144)</f>
        <v>0</v>
      </c>
      <c r="L141" s="56">
        <f t="shared" si="167"/>
        <v>0</v>
      </c>
      <c r="M141" s="56">
        <f t="shared" si="167"/>
        <v>0</v>
      </c>
      <c r="N141" s="66">
        <f t="shared" ref="N141:N144" si="168">E141+H141+I141+K141+L141+M141</f>
        <v>1.62</v>
      </c>
    </row>
    <row r="142" spans="1:14" s="281" customFormat="1" ht="49.5" customHeight="1">
      <c r="A142" s="631"/>
      <c r="B142" s="887"/>
      <c r="C142" s="896"/>
      <c r="D142" s="852" t="s">
        <v>121</v>
      </c>
      <c r="E142" s="245">
        <v>0</v>
      </c>
      <c r="F142" s="244">
        <v>0</v>
      </c>
      <c r="G142" s="244">
        <v>0</v>
      </c>
      <c r="H142" s="244">
        <v>0</v>
      </c>
      <c r="I142" s="244">
        <v>0</v>
      </c>
      <c r="J142" s="1011"/>
      <c r="K142" s="420">
        <v>0</v>
      </c>
      <c r="L142" s="244">
        <v>0</v>
      </c>
      <c r="M142" s="244">
        <v>0</v>
      </c>
      <c r="N142" s="222">
        <f t="shared" si="168"/>
        <v>0</v>
      </c>
    </row>
    <row r="143" spans="1:14" s="281" customFormat="1" ht="43.5" customHeight="1">
      <c r="A143" s="631"/>
      <c r="B143" s="887"/>
      <c r="C143" s="896"/>
      <c r="D143" s="852" t="s">
        <v>10</v>
      </c>
      <c r="E143" s="245">
        <v>1.57</v>
      </c>
      <c r="F143" s="244">
        <v>1.5683</v>
      </c>
      <c r="G143" s="244">
        <v>0</v>
      </c>
      <c r="H143" s="244">
        <v>0</v>
      </c>
      <c r="I143" s="244">
        <v>0</v>
      </c>
      <c r="J143" s="1011"/>
      <c r="K143" s="420">
        <v>0</v>
      </c>
      <c r="L143" s="244">
        <v>0</v>
      </c>
      <c r="M143" s="244">
        <v>0</v>
      </c>
      <c r="N143" s="222">
        <f t="shared" si="168"/>
        <v>1.57</v>
      </c>
    </row>
    <row r="144" spans="1:14" s="281" customFormat="1" ht="60" customHeight="1">
      <c r="A144" s="631"/>
      <c r="B144" s="888"/>
      <c r="C144" s="897"/>
      <c r="D144" s="852" t="s">
        <v>122</v>
      </c>
      <c r="E144" s="245">
        <v>0.05</v>
      </c>
      <c r="F144" s="245">
        <v>4.8500000000000001E-2</v>
      </c>
      <c r="G144" s="245">
        <v>0</v>
      </c>
      <c r="H144" s="245">
        <v>0</v>
      </c>
      <c r="I144" s="245">
        <v>0</v>
      </c>
      <c r="J144" s="1012"/>
      <c r="K144" s="421">
        <v>0</v>
      </c>
      <c r="L144" s="245">
        <v>0</v>
      </c>
      <c r="M144" s="245">
        <v>0</v>
      </c>
      <c r="N144" s="222">
        <f t="shared" si="168"/>
        <v>0.05</v>
      </c>
    </row>
    <row r="145" spans="1:14" s="281" customFormat="1" ht="42.75" customHeight="1">
      <c r="A145" s="631"/>
      <c r="B145" s="945" t="s">
        <v>165</v>
      </c>
      <c r="C145" s="910" t="s">
        <v>120</v>
      </c>
      <c r="D145" s="852" t="s">
        <v>9</v>
      </c>
      <c r="E145" s="246">
        <f t="shared" ref="E145" si="169">SUM(E146:E148)</f>
        <v>2.4500000000000002</v>
      </c>
      <c r="F145" s="246">
        <f t="shared" ref="F145:G145" si="170">SUM(F146:F148)</f>
        <v>1.8742000000000001</v>
      </c>
      <c r="G145" s="246">
        <f t="shared" si="170"/>
        <v>3.5000000000000001E-3</v>
      </c>
      <c r="H145" s="246">
        <f t="shared" ref="H145" si="171">SUM(H146:H148)</f>
        <v>0</v>
      </c>
      <c r="I145" s="56">
        <f>SUM(I146:I148)</f>
        <v>0</v>
      </c>
      <c r="J145" s="889" t="s">
        <v>400</v>
      </c>
      <c r="K145" s="422">
        <f t="shared" ref="K145" si="172">SUM(K146:K148)</f>
        <v>0</v>
      </c>
      <c r="L145" s="56">
        <f t="shared" ref="L145" si="173">SUM(L146:L148)</f>
        <v>0</v>
      </c>
      <c r="M145" s="56">
        <f t="shared" ref="M145" si="174">SUM(M146:M148)</f>
        <v>0</v>
      </c>
      <c r="N145" s="66">
        <f t="shared" si="135"/>
        <v>2.4500000000000002</v>
      </c>
    </row>
    <row r="146" spans="1:14" s="281" customFormat="1" ht="36.75" customHeight="1">
      <c r="A146" s="631"/>
      <c r="B146" s="945"/>
      <c r="C146" s="910"/>
      <c r="D146" s="852" t="s">
        <v>121</v>
      </c>
      <c r="E146" s="244">
        <v>0</v>
      </c>
      <c r="F146" s="244">
        <v>0</v>
      </c>
      <c r="G146" s="244">
        <v>0</v>
      </c>
      <c r="H146" s="244">
        <v>0</v>
      </c>
      <c r="I146" s="244">
        <v>0</v>
      </c>
      <c r="J146" s="1011"/>
      <c r="K146" s="420">
        <v>0</v>
      </c>
      <c r="L146" s="244">
        <v>0</v>
      </c>
      <c r="M146" s="244">
        <v>0</v>
      </c>
      <c r="N146" s="222">
        <f t="shared" si="135"/>
        <v>0</v>
      </c>
    </row>
    <row r="147" spans="1:14" s="281" customFormat="1" ht="36.75" customHeight="1">
      <c r="A147" s="631"/>
      <c r="B147" s="945"/>
      <c r="C147" s="910"/>
      <c r="D147" s="852" t="s">
        <v>10</v>
      </c>
      <c r="E147" s="244">
        <v>2.3765000000000001</v>
      </c>
      <c r="F147" s="244">
        <v>1.8180000000000001</v>
      </c>
      <c r="G147" s="244">
        <v>0</v>
      </c>
      <c r="H147" s="244">
        <v>0</v>
      </c>
      <c r="I147" s="244">
        <v>0</v>
      </c>
      <c r="J147" s="1011"/>
      <c r="K147" s="420">
        <v>0</v>
      </c>
      <c r="L147" s="244">
        <v>0</v>
      </c>
      <c r="M147" s="244">
        <v>0</v>
      </c>
      <c r="N147" s="222">
        <f t="shared" si="135"/>
        <v>2.3765000000000001</v>
      </c>
    </row>
    <row r="148" spans="1:14" s="281" customFormat="1" ht="60.75" customHeight="1">
      <c r="A148" s="631"/>
      <c r="B148" s="886"/>
      <c r="C148" s="895"/>
      <c r="D148" s="853" t="s">
        <v>122</v>
      </c>
      <c r="E148" s="245">
        <v>7.3499999999999996E-2</v>
      </c>
      <c r="F148" s="245">
        <v>5.62E-2</v>
      </c>
      <c r="G148" s="245">
        <v>3.5000000000000001E-3</v>
      </c>
      <c r="H148" s="245">
        <v>0</v>
      </c>
      <c r="I148" s="245">
        <v>0</v>
      </c>
      <c r="J148" s="1012"/>
      <c r="K148" s="421">
        <v>0</v>
      </c>
      <c r="L148" s="245">
        <v>0</v>
      </c>
      <c r="M148" s="245">
        <v>0</v>
      </c>
      <c r="N148" s="222">
        <f t="shared" si="135"/>
        <v>7.3499999999999996E-2</v>
      </c>
    </row>
    <row r="149" spans="1:14" s="281" customFormat="1" ht="99.75" customHeight="1">
      <c r="A149" s="637"/>
      <c r="B149" s="468" t="s">
        <v>166</v>
      </c>
      <c r="C149" s="608"/>
      <c r="D149" s="608"/>
      <c r="E149" s="638"/>
      <c r="F149" s="627"/>
      <c r="G149" s="627"/>
      <c r="H149" s="638"/>
      <c r="I149" s="638"/>
      <c r="J149" s="610"/>
      <c r="K149" s="610"/>
      <c r="L149" s="638"/>
      <c r="M149" s="638"/>
      <c r="N149" s="222">
        <f t="shared" si="135"/>
        <v>0</v>
      </c>
    </row>
    <row r="150" spans="1:14" s="281" customFormat="1" ht="36.75" customHeight="1">
      <c r="A150" s="637"/>
      <c r="B150" s="639" t="s">
        <v>153</v>
      </c>
      <c r="C150" s="640">
        <v>4.2</v>
      </c>
      <c r="D150" s="641" t="s">
        <v>101</v>
      </c>
      <c r="E150" s="642">
        <v>0</v>
      </c>
      <c r="F150" s="642">
        <v>0</v>
      </c>
      <c r="G150" s="642">
        <v>0</v>
      </c>
      <c r="H150" s="642">
        <v>0</v>
      </c>
      <c r="I150" s="642">
        <v>0</v>
      </c>
      <c r="J150" s="643"/>
      <c r="K150" s="643"/>
      <c r="L150" s="642">
        <v>0</v>
      </c>
      <c r="M150" s="642">
        <v>0</v>
      </c>
      <c r="N150" s="222"/>
    </row>
    <row r="151" spans="1:14" s="281" customFormat="1" ht="36.75" customHeight="1">
      <c r="A151" s="631"/>
      <c r="B151" s="945" t="s">
        <v>167</v>
      </c>
      <c r="C151" s="910" t="s">
        <v>145</v>
      </c>
      <c r="D151" s="845" t="s">
        <v>9</v>
      </c>
      <c r="E151" s="246">
        <f t="shared" ref="E151" si="175">SUM(E152:E154)</f>
        <v>15.499000000000001</v>
      </c>
      <c r="F151" s="246">
        <f t="shared" ref="F151:G151" si="176">SUM(F152:F154)</f>
        <v>15.420999999999999</v>
      </c>
      <c r="G151" s="246">
        <f t="shared" si="176"/>
        <v>0</v>
      </c>
      <c r="H151" s="246">
        <f t="shared" ref="H151" si="177">SUM(H152:H154)</f>
        <v>0</v>
      </c>
      <c r="I151" s="56">
        <f>SUM(I152:I154)</f>
        <v>0</v>
      </c>
      <c r="J151" s="889" t="s">
        <v>393</v>
      </c>
      <c r="K151" s="422">
        <f t="shared" ref="K151" si="178">SUM(K152:K154)</f>
        <v>0</v>
      </c>
      <c r="L151" s="56">
        <f t="shared" ref="L151" si="179">SUM(L152:L154)</f>
        <v>0</v>
      </c>
      <c r="M151" s="56">
        <f t="shared" ref="M151" si="180">SUM(M152:M154)</f>
        <v>0</v>
      </c>
      <c r="N151" s="66">
        <f t="shared" si="135"/>
        <v>15.499000000000001</v>
      </c>
    </row>
    <row r="152" spans="1:14" s="281" customFormat="1" ht="36.75" customHeight="1">
      <c r="A152" s="631"/>
      <c r="B152" s="945"/>
      <c r="C152" s="910"/>
      <c r="D152" s="845" t="s">
        <v>121</v>
      </c>
      <c r="E152" s="244">
        <v>0</v>
      </c>
      <c r="F152" s="244">
        <v>0</v>
      </c>
      <c r="G152" s="244">
        <v>0</v>
      </c>
      <c r="H152" s="244">
        <v>0</v>
      </c>
      <c r="I152" s="244">
        <v>0</v>
      </c>
      <c r="J152" s="890"/>
      <c r="K152" s="420">
        <v>0</v>
      </c>
      <c r="L152" s="244">
        <v>0</v>
      </c>
      <c r="M152" s="244">
        <v>0</v>
      </c>
      <c r="N152" s="222">
        <f t="shared" si="135"/>
        <v>0</v>
      </c>
    </row>
    <row r="153" spans="1:14" s="281" customFormat="1" ht="36.75" customHeight="1">
      <c r="A153" s="631"/>
      <c r="B153" s="945"/>
      <c r="C153" s="910"/>
      <c r="D153" s="845" t="s">
        <v>10</v>
      </c>
      <c r="E153" s="244">
        <v>15.034000000000001</v>
      </c>
      <c r="F153" s="244">
        <v>14.958399999999999</v>
      </c>
      <c r="G153" s="244">
        <v>0</v>
      </c>
      <c r="H153" s="244">
        <v>0</v>
      </c>
      <c r="I153" s="244">
        <v>0</v>
      </c>
      <c r="J153" s="890"/>
      <c r="K153" s="420">
        <v>0</v>
      </c>
      <c r="L153" s="244">
        <v>0</v>
      </c>
      <c r="M153" s="244">
        <v>0</v>
      </c>
      <c r="N153" s="222">
        <f t="shared" si="135"/>
        <v>15.034000000000001</v>
      </c>
    </row>
    <row r="154" spans="1:14" s="281" customFormat="1" ht="45.75" customHeight="1">
      <c r="A154" s="631"/>
      <c r="B154" s="945"/>
      <c r="C154" s="910"/>
      <c r="D154" s="845" t="s">
        <v>122</v>
      </c>
      <c r="E154" s="245">
        <v>0.46500000000000002</v>
      </c>
      <c r="F154" s="245">
        <v>0.46260000000000001</v>
      </c>
      <c r="G154" s="245">
        <v>0</v>
      </c>
      <c r="H154" s="245">
        <v>0</v>
      </c>
      <c r="I154" s="245">
        <v>0</v>
      </c>
      <c r="J154" s="891"/>
      <c r="K154" s="421">
        <v>0</v>
      </c>
      <c r="L154" s="245">
        <v>0</v>
      </c>
      <c r="M154" s="245">
        <v>0</v>
      </c>
      <c r="N154" s="222">
        <f t="shared" si="135"/>
        <v>0.46500000000000002</v>
      </c>
    </row>
    <row r="155" spans="1:14" s="281" customFormat="1" ht="36.75" customHeight="1">
      <c r="A155" s="631"/>
      <c r="B155" s="945" t="s">
        <v>168</v>
      </c>
      <c r="C155" s="910" t="s">
        <v>169</v>
      </c>
      <c r="D155" s="845" t="s">
        <v>9</v>
      </c>
      <c r="E155" s="246">
        <f t="shared" ref="E155" si="181">SUM(E156:E158)</f>
        <v>0</v>
      </c>
      <c r="F155" s="246">
        <f t="shared" ref="F155:G155" si="182">SUM(F156:F158)</f>
        <v>0</v>
      </c>
      <c r="G155" s="246">
        <f t="shared" si="182"/>
        <v>0</v>
      </c>
      <c r="H155" s="246">
        <f t="shared" ref="H155" si="183">SUM(H156:H158)</f>
        <v>5.5</v>
      </c>
      <c r="I155" s="56">
        <f>SUM(I156:I158)</f>
        <v>0</v>
      </c>
      <c r="J155" s="632"/>
      <c r="K155" s="422">
        <f t="shared" ref="K155" si="184">SUM(K156:K158)</f>
        <v>0</v>
      </c>
      <c r="L155" s="56">
        <f t="shared" ref="L155" si="185">SUM(L156:L158)</f>
        <v>0</v>
      </c>
      <c r="M155" s="56">
        <f t="shared" ref="M155" si="186">SUM(M156:M158)</f>
        <v>0</v>
      </c>
      <c r="N155" s="222">
        <f t="shared" si="135"/>
        <v>5.5</v>
      </c>
    </row>
    <row r="156" spans="1:14" s="281" customFormat="1" ht="36.75" customHeight="1">
      <c r="A156" s="631"/>
      <c r="B156" s="945"/>
      <c r="C156" s="910"/>
      <c r="D156" s="845" t="s">
        <v>121</v>
      </c>
      <c r="E156" s="244">
        <v>0</v>
      </c>
      <c r="F156" s="244">
        <v>0</v>
      </c>
      <c r="G156" s="244">
        <v>0</v>
      </c>
      <c r="H156" s="244">
        <v>0</v>
      </c>
      <c r="I156" s="244">
        <v>0</v>
      </c>
      <c r="J156" s="632"/>
      <c r="K156" s="420">
        <v>0</v>
      </c>
      <c r="L156" s="244">
        <v>0</v>
      </c>
      <c r="M156" s="244">
        <v>0</v>
      </c>
      <c r="N156" s="222">
        <f t="shared" si="135"/>
        <v>0</v>
      </c>
    </row>
    <row r="157" spans="1:14" s="281" customFormat="1" ht="36.75" customHeight="1">
      <c r="A157" s="631"/>
      <c r="B157" s="945"/>
      <c r="C157" s="910"/>
      <c r="D157" s="845" t="s">
        <v>10</v>
      </c>
      <c r="E157" s="244">
        <v>0</v>
      </c>
      <c r="F157" s="244">
        <v>0</v>
      </c>
      <c r="G157" s="244">
        <v>0</v>
      </c>
      <c r="H157" s="244">
        <v>5.335</v>
      </c>
      <c r="I157" s="244">
        <v>0</v>
      </c>
      <c r="J157" s="632"/>
      <c r="K157" s="420">
        <v>0</v>
      </c>
      <c r="L157" s="244">
        <v>0</v>
      </c>
      <c r="M157" s="244">
        <v>0</v>
      </c>
      <c r="N157" s="222">
        <f t="shared" si="135"/>
        <v>5.335</v>
      </c>
    </row>
    <row r="158" spans="1:14" s="281" customFormat="1" ht="36.75" customHeight="1">
      <c r="A158" s="631"/>
      <c r="B158" s="945"/>
      <c r="C158" s="910"/>
      <c r="D158" s="845" t="s">
        <v>122</v>
      </c>
      <c r="E158" s="245">
        <v>0</v>
      </c>
      <c r="F158" s="245">
        <v>0</v>
      </c>
      <c r="G158" s="245">
        <v>0</v>
      </c>
      <c r="H158" s="245">
        <v>0.16500000000000001</v>
      </c>
      <c r="I158" s="245">
        <v>0</v>
      </c>
      <c r="J158" s="632"/>
      <c r="K158" s="421">
        <v>0</v>
      </c>
      <c r="L158" s="245">
        <v>0</v>
      </c>
      <c r="M158" s="245">
        <v>0</v>
      </c>
      <c r="N158" s="222">
        <f t="shared" si="135"/>
        <v>0.16500000000000001</v>
      </c>
    </row>
    <row r="159" spans="1:14" s="281" customFormat="1" ht="36.75" customHeight="1">
      <c r="A159" s="619"/>
      <c r="B159" s="945" t="s">
        <v>170</v>
      </c>
      <c r="C159" s="910" t="s">
        <v>169</v>
      </c>
      <c r="D159" s="845" t="s">
        <v>9</v>
      </c>
      <c r="E159" s="246">
        <f t="shared" ref="E159" si="187">SUM(E160:E162)</f>
        <v>0</v>
      </c>
      <c r="F159" s="246">
        <f t="shared" ref="F159:G159" si="188">SUM(F160:F162)</f>
        <v>0</v>
      </c>
      <c r="G159" s="246">
        <f t="shared" si="188"/>
        <v>0</v>
      </c>
      <c r="H159" s="246">
        <f t="shared" ref="H159" si="189">SUM(H160:H162)</f>
        <v>0</v>
      </c>
      <c r="I159" s="56">
        <f>SUM(I160:I162)</f>
        <v>6.5</v>
      </c>
      <c r="J159" s="632"/>
      <c r="K159" s="246">
        <f t="shared" ref="K159" si="190">SUM(K160:K162)</f>
        <v>0</v>
      </c>
      <c r="L159" s="56">
        <f t="shared" ref="L159" si="191">SUM(L160:L162)</f>
        <v>0</v>
      </c>
      <c r="M159" s="56">
        <f t="shared" ref="M159" si="192">SUM(M160:M162)</f>
        <v>0</v>
      </c>
      <c r="N159" s="222">
        <f t="shared" si="135"/>
        <v>6.5</v>
      </c>
    </row>
    <row r="160" spans="1:14" s="281" customFormat="1" ht="36.75" customHeight="1">
      <c r="A160" s="619"/>
      <c r="B160" s="945"/>
      <c r="C160" s="910"/>
      <c r="D160" s="845" t="s">
        <v>121</v>
      </c>
      <c r="E160" s="244">
        <v>0</v>
      </c>
      <c r="F160" s="244">
        <v>0</v>
      </c>
      <c r="G160" s="244">
        <v>0</v>
      </c>
      <c r="H160" s="244">
        <v>0</v>
      </c>
      <c r="I160" s="244">
        <v>0</v>
      </c>
      <c r="J160" s="632"/>
      <c r="K160" s="244">
        <v>0</v>
      </c>
      <c r="L160" s="244">
        <v>0</v>
      </c>
      <c r="M160" s="244">
        <v>0</v>
      </c>
      <c r="N160" s="222">
        <f t="shared" si="135"/>
        <v>0</v>
      </c>
    </row>
    <row r="161" spans="1:14" s="281" customFormat="1" ht="36.75" customHeight="1">
      <c r="A161" s="619"/>
      <c r="B161" s="945"/>
      <c r="C161" s="910"/>
      <c r="D161" s="845" t="s">
        <v>10</v>
      </c>
      <c r="E161" s="244">
        <v>0</v>
      </c>
      <c r="F161" s="244">
        <v>0</v>
      </c>
      <c r="G161" s="244">
        <v>0</v>
      </c>
      <c r="H161" s="244">
        <v>0</v>
      </c>
      <c r="I161" s="244">
        <v>6.44</v>
      </c>
      <c r="J161" s="632"/>
      <c r="K161" s="244">
        <v>0</v>
      </c>
      <c r="L161" s="244">
        <v>0</v>
      </c>
      <c r="M161" s="244">
        <v>0</v>
      </c>
      <c r="N161" s="222">
        <f t="shared" si="135"/>
        <v>6.44</v>
      </c>
    </row>
    <row r="162" spans="1:14" s="281" customFormat="1" ht="36.75" customHeight="1">
      <c r="A162" s="619"/>
      <c r="B162" s="945"/>
      <c r="C162" s="910"/>
      <c r="D162" s="845" t="s">
        <v>122</v>
      </c>
      <c r="E162" s="245">
        <v>0</v>
      </c>
      <c r="F162" s="245">
        <v>0</v>
      </c>
      <c r="G162" s="245">
        <v>0</v>
      </c>
      <c r="H162" s="245">
        <v>0</v>
      </c>
      <c r="I162" s="245">
        <v>0.06</v>
      </c>
      <c r="J162" s="632" t="s">
        <v>151</v>
      </c>
      <c r="K162" s="245">
        <v>0</v>
      </c>
      <c r="L162" s="245">
        <v>0</v>
      </c>
      <c r="M162" s="245">
        <v>0</v>
      </c>
      <c r="N162" s="222">
        <f t="shared" si="135"/>
        <v>0.06</v>
      </c>
    </row>
    <row r="163" spans="1:14" s="271" customFormat="1" ht="40.5">
      <c r="A163" s="986">
        <v>1</v>
      </c>
      <c r="B163" s="55" t="s">
        <v>51</v>
      </c>
      <c r="C163" s="988"/>
      <c r="D163" s="469" t="s">
        <v>9</v>
      </c>
      <c r="E163" s="203">
        <f t="shared" ref="E163" si="193">E164+E165+E166</f>
        <v>67.562999999999988</v>
      </c>
      <c r="F163" s="203">
        <f t="shared" ref="F163:N163" si="194">F164+F165+F166</f>
        <v>38.753600000000006</v>
      </c>
      <c r="G163" s="203">
        <f t="shared" si="194"/>
        <v>0.94999999999999984</v>
      </c>
      <c r="H163" s="203">
        <f t="shared" ref="H163:I163" si="195">H164+H165+H166</f>
        <v>63.710000000000008</v>
      </c>
      <c r="I163" s="203">
        <f t="shared" si="195"/>
        <v>138.89999999999998</v>
      </c>
      <c r="J163" s="990"/>
      <c r="K163" s="470">
        <f t="shared" si="194"/>
        <v>52.783500000000004</v>
      </c>
      <c r="L163" s="203">
        <f t="shared" si="194"/>
        <v>167.06</v>
      </c>
      <c r="M163" s="203">
        <f t="shared" si="194"/>
        <v>67.06</v>
      </c>
      <c r="N163" s="203">
        <f t="shared" si="194"/>
        <v>557.07650000000001</v>
      </c>
    </row>
    <row r="164" spans="1:14" ht="23.25">
      <c r="A164" s="986"/>
      <c r="B164" s="993" t="str">
        <f>F15</f>
        <v>ДЕМОГРАФИЯ</v>
      </c>
      <c r="C164" s="988"/>
      <c r="D164" s="471" t="s">
        <v>18</v>
      </c>
      <c r="E164" s="205">
        <f>E21+E35+E46+E50+E54+E58+E62+E66+E70+E74+E78+E82+E86+E90+E97+E101+E108+E112+E118+E122+E126+E130+E134+E138+E142+E146+E152+E156+E160</f>
        <v>25</v>
      </c>
      <c r="F164" s="205">
        <f t="shared" ref="F164:I164" si="196">F21+F35+F46+F50+F54+F58+F62+F66+F70+F74+F78+F82+F86+F90+F97+F101+F108+F112+F118+F122+F126+F130+F134+F138+F142+F146+F152+F156+F160</f>
        <v>0</v>
      </c>
      <c r="G164" s="205">
        <f t="shared" si="196"/>
        <v>0</v>
      </c>
      <c r="H164" s="205">
        <f t="shared" si="196"/>
        <v>0</v>
      </c>
      <c r="I164" s="205">
        <f t="shared" si="196"/>
        <v>0</v>
      </c>
      <c r="J164" s="991"/>
      <c r="K164" s="205">
        <f>K21+K35+K46+K50+K54+K58+K62+K66+K70+K74+K78+K82+K86+K90+K97+K101+K108+K112+K118+K122+K126+K130+K134+K138+K142+K146+K152+K156+K160</f>
        <v>0</v>
      </c>
      <c r="L164" s="205">
        <f t="shared" ref="L164" si="197">L21+L35+L46+L50+L54+L58+L62+L66+L70+L74+L78+L82+L86+L90+L97+L101+L108+L112+L118+L122+L126+L130+L134+L138+L142+L146+L152+L156+L160</f>
        <v>39.450000000000003</v>
      </c>
      <c r="M164" s="205">
        <f>M21+M35+M46+M50+M54+M58+M62+M66+M70+M74+M78+M82+M86+M90+M97+M101+M108+M112+M118+M122+M126+M130+M134+M138+M142+M146+M152+M156+M160</f>
        <v>39.450000000000003</v>
      </c>
      <c r="N164" s="473">
        <f t="shared" si="135"/>
        <v>103.9</v>
      </c>
    </row>
    <row r="165" spans="1:14" ht="28.5" customHeight="1">
      <c r="A165" s="986"/>
      <c r="B165" s="994"/>
      <c r="C165" s="988"/>
      <c r="D165" s="471" t="s">
        <v>10</v>
      </c>
      <c r="E165" s="205">
        <f t="shared" ref="E165:I166" si="198">E22+E36+E47+E51+E55+E59+E63+E67+E71+E75+E79+E83+E87+E91+E98+E102+E109+E113+E119+E123+E127+E131+E135+E139+E143+E147+E153+E157+E161</f>
        <v>41.4895</v>
      </c>
      <c r="F165" s="205">
        <f t="shared" si="198"/>
        <v>36.857600000000005</v>
      </c>
      <c r="G165" s="205">
        <f t="shared" si="198"/>
        <v>0</v>
      </c>
      <c r="H165" s="205">
        <f t="shared" si="198"/>
        <v>62.762000000000008</v>
      </c>
      <c r="I165" s="205">
        <f t="shared" si="198"/>
        <v>137.19999999999999</v>
      </c>
      <c r="J165" s="991"/>
      <c r="K165" s="205">
        <f t="shared" ref="K165:M165" si="199">K22+K36+K47+K51+K55+K59+K63+K67+K71+K75+K79+K83+K87+K91+K98+K102+K109+K113+K119+K123+K127+K131+K135+K139+K143+K147+K153+K157+K161</f>
        <v>49.03</v>
      </c>
      <c r="L165" s="205">
        <f t="shared" si="199"/>
        <v>125.2</v>
      </c>
      <c r="M165" s="205">
        <f t="shared" si="199"/>
        <v>26</v>
      </c>
      <c r="N165" s="473">
        <f t="shared" si="135"/>
        <v>441.68149999999997</v>
      </c>
    </row>
    <row r="166" spans="1:14" s="271" customFormat="1" ht="24" thickBot="1">
      <c r="A166" s="987"/>
      <c r="B166" s="995"/>
      <c r="C166" s="989"/>
      <c r="D166" s="474" t="s">
        <v>11</v>
      </c>
      <c r="E166" s="205">
        <f t="shared" si="198"/>
        <v>1.0735000000000001</v>
      </c>
      <c r="F166" s="205">
        <f t="shared" si="198"/>
        <v>1.8959999999999999</v>
      </c>
      <c r="G166" s="205">
        <f t="shared" si="198"/>
        <v>0.94999999999999984</v>
      </c>
      <c r="H166" s="205">
        <f t="shared" si="198"/>
        <v>0.94800000000000006</v>
      </c>
      <c r="I166" s="205">
        <f t="shared" si="198"/>
        <v>1.7</v>
      </c>
      <c r="J166" s="992"/>
      <c r="K166" s="205">
        <f t="shared" ref="K166:M166" si="200">K23+K37+K48+K52+K56+K60+K64+K68+K72+K76+K80+K84+K88+K92+K99+K103+K110+K114+K120+K124+K128+K132+K136+K140+K144+K148+K154+K158+K162</f>
        <v>3.7535000000000003</v>
      </c>
      <c r="L166" s="205">
        <f t="shared" si="200"/>
        <v>2.41</v>
      </c>
      <c r="M166" s="205">
        <f t="shared" si="200"/>
        <v>1.6099999999999999</v>
      </c>
      <c r="N166" s="473">
        <f t="shared" si="135"/>
        <v>11.494999999999999</v>
      </c>
    </row>
    <row r="167" spans="1:14" s="271" customFormat="1" ht="33.75" customHeight="1" thickBot="1">
      <c r="A167" s="1008"/>
      <c r="B167" s="1009"/>
      <c r="C167" s="1009"/>
      <c r="D167" s="1009"/>
      <c r="E167" s="1009"/>
      <c r="F167" s="1009"/>
      <c r="G167" s="1009"/>
      <c r="H167" s="1009"/>
      <c r="I167" s="1009"/>
      <c r="J167" s="1009"/>
      <c r="K167" s="1009"/>
      <c r="L167" s="1009"/>
      <c r="M167" s="1009"/>
      <c r="N167" s="1010"/>
    </row>
    <row r="168" spans="1:14" s="271" customFormat="1" ht="53.25" customHeight="1" thickBot="1">
      <c r="A168" s="51"/>
      <c r="B168" s="52"/>
      <c r="C168" s="52"/>
      <c r="D168" s="52"/>
      <c r="E168" s="77" t="s">
        <v>83</v>
      </c>
      <c r="F168" s="76" t="s">
        <v>53</v>
      </c>
      <c r="G168" s="78"/>
      <c r="H168" s="52"/>
      <c r="I168" s="52"/>
      <c r="J168" s="52"/>
      <c r="K168" s="52"/>
      <c r="L168" s="52"/>
      <c r="M168" s="52"/>
      <c r="N168" s="53"/>
    </row>
    <row r="169" spans="1:14" s="271" customFormat="1" ht="53.25" customHeight="1" thickBot="1">
      <c r="A169" s="1150" t="s">
        <v>74</v>
      </c>
      <c r="B169" s="1151"/>
      <c r="C169" s="1151"/>
      <c r="D169" s="1151"/>
      <c r="E169" s="1151"/>
      <c r="F169" s="1151"/>
      <c r="G169" s="1151"/>
      <c r="H169" s="1151"/>
      <c r="I169" s="1151"/>
      <c r="J169" s="1151"/>
      <c r="K169" s="1151"/>
      <c r="L169" s="1152"/>
      <c r="M169" s="1152"/>
      <c r="N169" s="1153"/>
    </row>
    <row r="170" spans="1:14" s="271" customFormat="1" ht="53.25" customHeight="1">
      <c r="A170" s="1147" t="s">
        <v>12</v>
      </c>
      <c r="B170" s="644" t="s">
        <v>75</v>
      </c>
      <c r="C170" s="645"/>
      <c r="D170" s="646"/>
      <c r="E170" s="647"/>
      <c r="F170" s="647"/>
      <c r="G170" s="647"/>
      <c r="H170" s="647"/>
      <c r="I170" s="647"/>
      <c r="J170" s="648"/>
      <c r="K170" s="648"/>
      <c r="L170" s="647"/>
      <c r="M170" s="647"/>
      <c r="N170" s="185"/>
    </row>
    <row r="171" spans="1:14" s="271" customFormat="1" ht="53.25" customHeight="1">
      <c r="A171" s="1148"/>
      <c r="B171" s="243" t="s">
        <v>95</v>
      </c>
      <c r="C171" s="649"/>
      <c r="D171" s="466"/>
      <c r="E171" s="466">
        <v>32</v>
      </c>
      <c r="F171" s="650"/>
      <c r="G171" s="466">
        <v>26</v>
      </c>
      <c r="H171" s="650"/>
      <c r="I171" s="650"/>
      <c r="J171" s="651" t="s">
        <v>458</v>
      </c>
      <c r="K171" s="599"/>
      <c r="L171" s="650"/>
      <c r="M171" s="650"/>
      <c r="N171" s="652"/>
    </row>
    <row r="172" spans="1:14" s="271" customFormat="1" ht="75.75" customHeight="1">
      <c r="A172" s="1148" t="s">
        <v>13</v>
      </c>
      <c r="B172" s="653" t="s">
        <v>357</v>
      </c>
      <c r="C172" s="654"/>
      <c r="D172" s="655"/>
      <c r="E172" s="656"/>
      <c r="F172" s="656"/>
      <c r="G172" s="656"/>
      <c r="H172" s="656"/>
      <c r="I172" s="656"/>
      <c r="J172" s="657"/>
      <c r="K172" s="657"/>
      <c r="L172" s="656"/>
      <c r="M172" s="656"/>
      <c r="N172" s="189"/>
    </row>
    <row r="173" spans="1:14" s="271" customFormat="1" ht="53.25" customHeight="1">
      <c r="A173" s="1148"/>
      <c r="B173" s="243" t="s">
        <v>95</v>
      </c>
      <c r="C173" s="649"/>
      <c r="D173" s="466"/>
      <c r="E173" s="658">
        <v>9899</v>
      </c>
      <c r="F173" s="650"/>
      <c r="G173" s="466">
        <v>2601</v>
      </c>
      <c r="H173" s="650"/>
      <c r="I173" s="650"/>
      <c r="J173" s="651"/>
      <c r="K173" s="659"/>
      <c r="L173" s="650"/>
      <c r="M173" s="650"/>
      <c r="N173" s="652"/>
    </row>
    <row r="174" spans="1:14" s="271" customFormat="1" ht="99.75" customHeight="1">
      <c r="A174" s="1148" t="s">
        <v>77</v>
      </c>
      <c r="B174" s="653" t="s">
        <v>358</v>
      </c>
      <c r="C174" s="654"/>
      <c r="D174" s="655"/>
      <c r="E174" s="656"/>
      <c r="F174" s="656"/>
      <c r="G174" s="656"/>
      <c r="H174" s="656"/>
      <c r="I174" s="656"/>
      <c r="J174" s="657"/>
      <c r="K174" s="657"/>
      <c r="L174" s="656"/>
      <c r="M174" s="656"/>
      <c r="N174" s="189"/>
    </row>
    <row r="175" spans="1:14" s="271" customFormat="1" ht="81.75" customHeight="1">
      <c r="A175" s="1148"/>
      <c r="B175" s="243" t="s">
        <v>95</v>
      </c>
      <c r="C175" s="649"/>
      <c r="D175" s="466"/>
      <c r="E175" s="658">
        <v>5</v>
      </c>
      <c r="F175" s="650"/>
      <c r="G175" s="466">
        <v>3</v>
      </c>
      <c r="H175" s="650"/>
      <c r="I175" s="660"/>
      <c r="J175" s="651"/>
      <c r="K175" s="599"/>
      <c r="L175" s="660"/>
      <c r="M175" s="660"/>
      <c r="N175" s="187"/>
    </row>
    <row r="176" spans="1:14" s="271" customFormat="1" ht="96.75" customHeight="1">
      <c r="A176" s="1148" t="s">
        <v>79</v>
      </c>
      <c r="B176" s="653" t="s">
        <v>359</v>
      </c>
      <c r="C176" s="654"/>
      <c r="D176" s="655"/>
      <c r="E176" s="656"/>
      <c r="F176" s="656"/>
      <c r="G176" s="656"/>
      <c r="H176" s="656"/>
      <c r="I176" s="656"/>
      <c r="J176" s="657"/>
      <c r="K176" s="657" t="s">
        <v>151</v>
      </c>
      <c r="L176" s="656"/>
      <c r="M176" s="656"/>
      <c r="N176" s="189"/>
    </row>
    <row r="177" spans="1:16" s="271" customFormat="1" ht="53.25" customHeight="1">
      <c r="A177" s="1149"/>
      <c r="B177" s="243" t="s">
        <v>95</v>
      </c>
      <c r="C177" s="661"/>
      <c r="D177" s="662"/>
      <c r="E177" s="466">
        <v>0</v>
      </c>
      <c r="F177" s="650"/>
      <c r="G177" s="466">
        <v>7</v>
      </c>
      <c r="H177" s="663"/>
      <c r="I177" s="663"/>
      <c r="J177" s="651"/>
      <c r="K177" s="664"/>
      <c r="L177" s="663"/>
      <c r="M177" s="663"/>
      <c r="N177" s="665"/>
    </row>
    <row r="178" spans="1:16" s="271" customFormat="1">
      <c r="A178" s="1006" t="s">
        <v>31</v>
      </c>
      <c r="B178" s="1006"/>
      <c r="C178" s="1006"/>
      <c r="D178" s="1006"/>
      <c r="E178" s="1006"/>
      <c r="F178" s="1006"/>
      <c r="G178" s="1006"/>
      <c r="H178" s="1006"/>
      <c r="I178" s="1006"/>
      <c r="J178" s="1006"/>
      <c r="K178" s="1006"/>
      <c r="L178" s="1006"/>
      <c r="M178" s="1006"/>
      <c r="N178" s="1006"/>
    </row>
    <row r="179" spans="1:16" s="271" customFormat="1" ht="39">
      <c r="A179" s="932" t="s">
        <v>12</v>
      </c>
      <c r="B179" s="22" t="s">
        <v>23</v>
      </c>
      <c r="C179" s="31"/>
      <c r="D179" s="32"/>
      <c r="E179" s="31"/>
      <c r="F179" s="31"/>
      <c r="G179" s="31"/>
      <c r="H179" s="31"/>
      <c r="I179" s="493"/>
      <c r="J179" s="494"/>
      <c r="K179" s="494"/>
      <c r="L179" s="493"/>
      <c r="M179" s="493"/>
      <c r="N179" s="495"/>
    </row>
    <row r="180" spans="1:16" s="271" customFormat="1" ht="23.25">
      <c r="A180" s="933"/>
      <c r="B180" s="243" t="s">
        <v>95</v>
      </c>
      <c r="C180" s="553"/>
      <c r="D180" s="554"/>
      <c r="E180" s="555"/>
      <c r="F180" s="556"/>
      <c r="G180" s="555"/>
      <c r="H180" s="20"/>
      <c r="I180" s="20"/>
      <c r="J180" s="29"/>
      <c r="K180" s="29"/>
      <c r="L180" s="20"/>
      <c r="M180" s="20"/>
      <c r="N180" s="21"/>
    </row>
    <row r="181" spans="1:16" s="271" customFormat="1" ht="19.5">
      <c r="A181" s="10"/>
      <c r="B181" s="11" t="s">
        <v>14</v>
      </c>
      <c r="C181" s="934" t="s">
        <v>15</v>
      </c>
      <c r="D181" s="935"/>
      <c r="E181" s="935"/>
      <c r="F181" s="935"/>
      <c r="G181" s="935"/>
      <c r="H181" s="935"/>
      <c r="I181" s="935"/>
      <c r="J181" s="935"/>
      <c r="K181" s="854"/>
      <c r="L181" s="950"/>
      <c r="M181" s="950"/>
      <c r="N181" s="951"/>
    </row>
    <row r="182" spans="1:16" s="271" customFormat="1" ht="22.5" customHeight="1">
      <c r="A182" s="907" t="s">
        <v>16</v>
      </c>
      <c r="B182" s="945" t="s">
        <v>171</v>
      </c>
      <c r="C182" s="962"/>
      <c r="D182" s="475" t="s">
        <v>17</v>
      </c>
      <c r="E182" s="246">
        <f t="shared" ref="E182" si="201">SUM(E183:E185)</f>
        <v>0</v>
      </c>
      <c r="F182" s="246">
        <f t="shared" ref="F182:G182" si="202">SUM(F183:F185)</f>
        <v>0</v>
      </c>
      <c r="G182" s="246">
        <f t="shared" si="202"/>
        <v>0</v>
      </c>
      <c r="H182" s="246">
        <f t="shared" ref="H182" si="203">SUM(H183:H185)</f>
        <v>0</v>
      </c>
      <c r="I182" s="56">
        <f t="shared" ref="I182" si="204">SUM(I183:I185)</f>
        <v>0</v>
      </c>
      <c r="J182" s="965"/>
      <c r="K182" s="422">
        <f t="shared" ref="K182" si="205">SUM(K183:K185)</f>
        <v>1.4999999999999999E-2</v>
      </c>
      <c r="L182" s="56">
        <f t="shared" ref="L182:M182" si="206">SUM(L183:L185)</f>
        <v>0</v>
      </c>
      <c r="M182" s="56">
        <f t="shared" si="206"/>
        <v>0</v>
      </c>
      <c r="N182" s="222">
        <f t="shared" ref="N182:N185" si="207">E182+H182+I182+K182+L182+M182</f>
        <v>1.4999999999999999E-2</v>
      </c>
    </row>
    <row r="183" spans="1:16" s="271" customFormat="1" ht="23.25">
      <c r="A183" s="908"/>
      <c r="B183" s="945"/>
      <c r="C183" s="963"/>
      <c r="D183" s="231" t="s">
        <v>18</v>
      </c>
      <c r="E183" s="241">
        <v>0</v>
      </c>
      <c r="F183" s="241">
        <v>0</v>
      </c>
      <c r="G183" s="198">
        <v>0</v>
      </c>
      <c r="H183" s="241">
        <v>0</v>
      </c>
      <c r="I183" s="198">
        <v>0</v>
      </c>
      <c r="J183" s="954"/>
      <c r="K183" s="420">
        <v>0</v>
      </c>
      <c r="L183" s="198">
        <v>0</v>
      </c>
      <c r="M183" s="198">
        <v>0</v>
      </c>
      <c r="N183" s="222">
        <f t="shared" si="207"/>
        <v>0</v>
      </c>
    </row>
    <row r="184" spans="1:16" s="271" customFormat="1" ht="23.25">
      <c r="A184" s="908"/>
      <c r="B184" s="945"/>
      <c r="C184" s="963"/>
      <c r="D184" s="231" t="s">
        <v>10</v>
      </c>
      <c r="E184" s="241">
        <v>0</v>
      </c>
      <c r="F184" s="241">
        <v>0</v>
      </c>
      <c r="G184" s="198">
        <v>0</v>
      </c>
      <c r="H184" s="241">
        <v>0</v>
      </c>
      <c r="I184" s="198">
        <v>0</v>
      </c>
      <c r="J184" s="954"/>
      <c r="K184" s="420">
        <v>1.4999999999999999E-2</v>
      </c>
      <c r="L184" s="198">
        <v>0</v>
      </c>
      <c r="M184" s="198">
        <v>0</v>
      </c>
      <c r="N184" s="222">
        <f t="shared" si="207"/>
        <v>1.4999999999999999E-2</v>
      </c>
    </row>
    <row r="185" spans="1:16" s="271" customFormat="1" ht="23.25">
      <c r="A185" s="909"/>
      <c r="B185" s="945"/>
      <c r="C185" s="964"/>
      <c r="D185" s="476" t="s">
        <v>11</v>
      </c>
      <c r="E185" s="240">
        <v>0</v>
      </c>
      <c r="F185" s="240">
        <v>0</v>
      </c>
      <c r="G185" s="282">
        <v>0</v>
      </c>
      <c r="H185" s="240">
        <v>0</v>
      </c>
      <c r="I185" s="282">
        <v>0</v>
      </c>
      <c r="J185" s="966"/>
      <c r="K185" s="421">
        <v>0</v>
      </c>
      <c r="L185" s="282">
        <v>0</v>
      </c>
      <c r="M185" s="282">
        <v>0</v>
      </c>
      <c r="N185" s="222">
        <f t="shared" si="207"/>
        <v>0</v>
      </c>
    </row>
    <row r="186" spans="1:16" s="271" customFormat="1" ht="39">
      <c r="A186" s="932" t="s">
        <v>13</v>
      </c>
      <c r="B186" s="22" t="s">
        <v>23</v>
      </c>
      <c r="C186" s="31"/>
      <c r="D186" s="32"/>
      <c r="E186" s="200"/>
      <c r="F186" s="200"/>
      <c r="G186" s="200"/>
      <c r="H186" s="200"/>
      <c r="I186" s="198"/>
      <c r="J186" s="201"/>
      <c r="K186" s="201"/>
      <c r="L186" s="198"/>
      <c r="M186" s="198"/>
      <c r="N186" s="202"/>
      <c r="P186" s="271" t="s">
        <v>151</v>
      </c>
    </row>
    <row r="187" spans="1:16" s="271" customFormat="1">
      <c r="A187" s="933"/>
      <c r="B187" s="243" t="s">
        <v>95</v>
      </c>
      <c r="C187" s="20"/>
      <c r="D187" s="496"/>
      <c r="E187" s="20"/>
      <c r="F187" s="20"/>
      <c r="G187" s="20"/>
      <c r="H187" s="20"/>
      <c r="I187" s="20"/>
      <c r="J187" s="29"/>
      <c r="K187" s="29"/>
      <c r="L187" s="20"/>
      <c r="M187" s="20"/>
      <c r="N187" s="21"/>
    </row>
    <row r="188" spans="1:16" s="271" customFormat="1" ht="19.5">
      <c r="A188" s="10"/>
      <c r="B188" s="11" t="s">
        <v>14</v>
      </c>
      <c r="C188" s="934" t="s">
        <v>15</v>
      </c>
      <c r="D188" s="935"/>
      <c r="E188" s="935"/>
      <c r="F188" s="935"/>
      <c r="G188" s="935"/>
      <c r="H188" s="935"/>
      <c r="I188" s="935"/>
      <c r="J188" s="935"/>
      <c r="K188" s="854"/>
      <c r="L188" s="950"/>
      <c r="M188" s="950"/>
      <c r="N188" s="951"/>
    </row>
    <row r="189" spans="1:16" s="271" customFormat="1" ht="22.5" customHeight="1">
      <c r="A189" s="907" t="s">
        <v>28</v>
      </c>
      <c r="B189" s="886" t="s">
        <v>172</v>
      </c>
      <c r="C189" s="962"/>
      <c r="D189" s="475" t="s">
        <v>17</v>
      </c>
      <c r="E189" s="246">
        <f t="shared" ref="E189" si="208">SUM(E190:E192)</f>
        <v>1</v>
      </c>
      <c r="F189" s="246">
        <f t="shared" ref="F189:G189" si="209">SUM(F190:F192)</f>
        <v>0</v>
      </c>
      <c r="G189" s="246">
        <f t="shared" si="209"/>
        <v>0</v>
      </c>
      <c r="H189" s="246">
        <f t="shared" ref="H189:I189" si="210">SUM(H190:H192)</f>
        <v>0</v>
      </c>
      <c r="I189" s="246">
        <f t="shared" si="210"/>
        <v>1</v>
      </c>
      <c r="J189" s="246"/>
      <c r="K189" s="422">
        <f t="shared" ref="K189" si="211">SUM(K190:K192)</f>
        <v>1</v>
      </c>
      <c r="L189" s="246">
        <f t="shared" ref="L189:M189" si="212">SUM(L190:L192)</f>
        <v>0</v>
      </c>
      <c r="M189" s="246">
        <f t="shared" si="212"/>
        <v>0</v>
      </c>
      <c r="N189" s="222">
        <f t="shared" ref="N189:N192" si="213">E189+H189+I189+K189+L189+M189</f>
        <v>3</v>
      </c>
    </row>
    <row r="190" spans="1:16" s="271" customFormat="1" ht="32.25" customHeight="1">
      <c r="A190" s="908"/>
      <c r="B190" s="887"/>
      <c r="C190" s="963"/>
      <c r="D190" s="231" t="s">
        <v>18</v>
      </c>
      <c r="E190" s="241">
        <v>1</v>
      </c>
      <c r="F190" s="241">
        <v>0</v>
      </c>
      <c r="G190" s="241">
        <v>0</v>
      </c>
      <c r="H190" s="241">
        <v>0</v>
      </c>
      <c r="I190" s="241">
        <v>1</v>
      </c>
      <c r="J190" s="241"/>
      <c r="K190" s="420">
        <v>1</v>
      </c>
      <c r="L190" s="241">
        <v>0</v>
      </c>
      <c r="M190" s="241">
        <v>0</v>
      </c>
      <c r="N190" s="222">
        <f t="shared" si="213"/>
        <v>3</v>
      </c>
    </row>
    <row r="191" spans="1:16" s="271" customFormat="1" ht="23.25">
      <c r="A191" s="908"/>
      <c r="B191" s="887"/>
      <c r="C191" s="963"/>
      <c r="D191" s="231" t="s">
        <v>10</v>
      </c>
      <c r="E191" s="241">
        <v>0</v>
      </c>
      <c r="F191" s="241">
        <v>0</v>
      </c>
      <c r="G191" s="241">
        <v>0</v>
      </c>
      <c r="H191" s="241">
        <v>0</v>
      </c>
      <c r="I191" s="241">
        <v>0</v>
      </c>
      <c r="J191" s="241"/>
      <c r="K191" s="420">
        <v>0</v>
      </c>
      <c r="L191" s="241">
        <v>0</v>
      </c>
      <c r="M191" s="241">
        <v>0</v>
      </c>
      <c r="N191" s="222">
        <f t="shared" si="213"/>
        <v>0</v>
      </c>
    </row>
    <row r="192" spans="1:16" s="271" customFormat="1" ht="23.25">
      <c r="A192" s="908"/>
      <c r="B192" s="888"/>
      <c r="C192" s="963"/>
      <c r="D192" s="232" t="s">
        <v>11</v>
      </c>
      <c r="E192" s="240">
        <v>0</v>
      </c>
      <c r="F192" s="240">
        <v>0</v>
      </c>
      <c r="G192" s="240">
        <v>0</v>
      </c>
      <c r="H192" s="240">
        <v>0</v>
      </c>
      <c r="I192" s="240">
        <v>0</v>
      </c>
      <c r="J192" s="240"/>
      <c r="K192" s="421">
        <v>0</v>
      </c>
      <c r="L192" s="240">
        <v>0</v>
      </c>
      <c r="M192" s="240">
        <v>0</v>
      </c>
      <c r="N192" s="222">
        <f t="shared" si="213"/>
        <v>0</v>
      </c>
    </row>
    <row r="193" spans="1:14" s="271" customFormat="1" ht="39.75" thickBot="1">
      <c r="A193" s="293" t="s">
        <v>27</v>
      </c>
      <c r="B193" s="294" t="s">
        <v>29</v>
      </c>
      <c r="C193" s="295"/>
      <c r="D193" s="296"/>
      <c r="E193" s="666"/>
      <c r="F193" s="667"/>
      <c r="G193" s="666"/>
      <c r="H193" s="666"/>
      <c r="I193" s="298"/>
      <c r="J193" s="297"/>
      <c r="K193" s="297"/>
      <c r="L193" s="298"/>
      <c r="M193" s="298"/>
      <c r="N193" s="299"/>
    </row>
    <row r="194" spans="1:14" s="271" customFormat="1" ht="21" thickBot="1">
      <c r="A194" s="928" t="s">
        <v>32</v>
      </c>
      <c r="B194" s="929"/>
      <c r="C194" s="929"/>
      <c r="D194" s="929"/>
      <c r="E194" s="929"/>
      <c r="F194" s="929"/>
      <c r="G194" s="929"/>
      <c r="H194" s="929"/>
      <c r="I194" s="929"/>
      <c r="J194" s="929"/>
      <c r="K194" s="929"/>
      <c r="L194" s="929"/>
      <c r="M194" s="929"/>
      <c r="N194" s="930"/>
    </row>
    <row r="195" spans="1:14" s="271" customFormat="1" ht="39">
      <c r="A195" s="931" t="s">
        <v>12</v>
      </c>
      <c r="B195" s="5" t="s">
        <v>23</v>
      </c>
      <c r="C195" s="23"/>
      <c r="D195" s="462"/>
      <c r="E195" s="23"/>
      <c r="F195" s="23"/>
      <c r="G195" s="23"/>
      <c r="H195" s="23"/>
      <c r="I195" s="4"/>
      <c r="J195" s="30"/>
      <c r="K195" s="463"/>
      <c r="L195" s="4"/>
      <c r="M195" s="4"/>
      <c r="N195" s="26"/>
    </row>
    <row r="196" spans="1:14" s="271" customFormat="1">
      <c r="A196" s="932"/>
      <c r="B196" s="243" t="s">
        <v>24</v>
      </c>
      <c r="C196" s="9"/>
      <c r="D196" s="557"/>
      <c r="E196" s="9"/>
      <c r="F196" s="9"/>
      <c r="G196" s="9"/>
      <c r="H196" s="9"/>
      <c r="I196" s="7"/>
      <c r="J196" s="33"/>
      <c r="K196" s="33"/>
      <c r="L196" s="7"/>
      <c r="M196" s="7"/>
      <c r="N196" s="8"/>
    </row>
    <row r="197" spans="1:14" s="271" customFormat="1" ht="19.5">
      <c r="A197" s="12"/>
      <c r="B197" s="13" t="s">
        <v>14</v>
      </c>
      <c r="C197" s="949" t="s">
        <v>15</v>
      </c>
      <c r="D197" s="949"/>
      <c r="E197" s="949"/>
      <c r="F197" s="949"/>
      <c r="G197" s="949"/>
      <c r="H197" s="949"/>
      <c r="I197" s="949"/>
      <c r="J197" s="949"/>
      <c r="K197" s="851"/>
      <c r="L197" s="950"/>
      <c r="M197" s="950"/>
      <c r="N197" s="951"/>
    </row>
    <row r="198" spans="1:14" s="271" customFormat="1" ht="23.25">
      <c r="A198" s="908" t="s">
        <v>16</v>
      </c>
      <c r="B198" s="895" t="s">
        <v>33</v>
      </c>
      <c r="C198" s="844"/>
      <c r="D198" s="230" t="s">
        <v>17</v>
      </c>
      <c r="E198" s="56">
        <f t="shared" ref="E198:K198" si="214">SUM(E199:E201)</f>
        <v>0</v>
      </c>
      <c r="F198" s="56">
        <f t="shared" si="214"/>
        <v>0</v>
      </c>
      <c r="G198" s="56">
        <f t="shared" si="214"/>
        <v>0</v>
      </c>
      <c r="H198" s="56">
        <f t="shared" ref="H198:I198" si="215">SUM(H199:H201)</f>
        <v>0</v>
      </c>
      <c r="I198" s="56">
        <f t="shared" si="215"/>
        <v>0</v>
      </c>
      <c r="J198" s="965"/>
      <c r="K198" s="352">
        <f t="shared" si="214"/>
        <v>0</v>
      </c>
      <c r="L198" s="56">
        <f t="shared" ref="L198:M198" si="216">SUM(L199:L201)</f>
        <v>0</v>
      </c>
      <c r="M198" s="56">
        <f t="shared" si="216"/>
        <v>0</v>
      </c>
      <c r="N198" s="222">
        <f t="shared" ref="N198:N205" si="217">E198+H198+I198+K198+L198+M198</f>
        <v>0</v>
      </c>
    </row>
    <row r="199" spans="1:14" s="271" customFormat="1" ht="23.25">
      <c r="A199" s="908"/>
      <c r="B199" s="896"/>
      <c r="C199" s="860"/>
      <c r="D199" s="231" t="s">
        <v>18</v>
      </c>
      <c r="E199" s="197"/>
      <c r="F199" s="197"/>
      <c r="G199" s="197"/>
      <c r="H199" s="197"/>
      <c r="I199" s="198"/>
      <c r="J199" s="954"/>
      <c r="K199" s="870"/>
      <c r="L199" s="198"/>
      <c r="M199" s="198"/>
      <c r="N199" s="222">
        <f t="shared" si="217"/>
        <v>0</v>
      </c>
    </row>
    <row r="200" spans="1:14" s="271" customFormat="1" ht="23.25">
      <c r="A200" s="908"/>
      <c r="B200" s="896"/>
      <c r="C200" s="860"/>
      <c r="D200" s="231" t="s">
        <v>10</v>
      </c>
      <c r="E200" s="197"/>
      <c r="F200" s="197"/>
      <c r="G200" s="197"/>
      <c r="H200" s="197"/>
      <c r="I200" s="198"/>
      <c r="J200" s="954"/>
      <c r="K200" s="870"/>
      <c r="L200" s="198"/>
      <c r="M200" s="198"/>
      <c r="N200" s="222">
        <f t="shared" si="217"/>
        <v>0</v>
      </c>
    </row>
    <row r="201" spans="1:14" s="271" customFormat="1" ht="23.25">
      <c r="A201" s="908"/>
      <c r="B201" s="896"/>
      <c r="C201" s="848"/>
      <c r="D201" s="232" t="s">
        <v>11</v>
      </c>
      <c r="E201" s="199"/>
      <c r="F201" s="199"/>
      <c r="G201" s="199"/>
      <c r="H201" s="199"/>
      <c r="I201" s="198"/>
      <c r="J201" s="966"/>
      <c r="K201" s="871"/>
      <c r="L201" s="198"/>
      <c r="M201" s="198"/>
      <c r="N201" s="222">
        <f t="shared" si="217"/>
        <v>0</v>
      </c>
    </row>
    <row r="202" spans="1:14" s="271" customFormat="1" ht="40.5">
      <c r="A202" s="986">
        <v>1</v>
      </c>
      <c r="B202" s="55" t="s">
        <v>51</v>
      </c>
      <c r="C202" s="988"/>
      <c r="D202" s="469" t="s">
        <v>9</v>
      </c>
      <c r="E202" s="203">
        <f>E203+E204+E205</f>
        <v>1</v>
      </c>
      <c r="F202" s="203">
        <f t="shared" ref="F202:G202" si="218">F203+F204+F205</f>
        <v>0</v>
      </c>
      <c r="G202" s="203">
        <f t="shared" si="218"/>
        <v>0</v>
      </c>
      <c r="H202" s="203">
        <f t="shared" ref="H202:I202" si="219">H203+H204+H205</f>
        <v>0</v>
      </c>
      <c r="I202" s="203">
        <f t="shared" si="219"/>
        <v>1</v>
      </c>
      <c r="J202" s="990"/>
      <c r="K202" s="470">
        <f t="shared" ref="K202" si="220">K203+K204+K205</f>
        <v>1.0149999999999999</v>
      </c>
      <c r="L202" s="203">
        <f t="shared" ref="L202:N202" si="221">L203+L204+L205</f>
        <v>0</v>
      </c>
      <c r="M202" s="203">
        <f t="shared" si="221"/>
        <v>0</v>
      </c>
      <c r="N202" s="203">
        <f t="shared" si="221"/>
        <v>3.0150000000000001</v>
      </c>
    </row>
    <row r="203" spans="1:14" s="271" customFormat="1" ht="23.25">
      <c r="A203" s="986"/>
      <c r="B203" s="993" t="str">
        <f>F168</f>
        <v>ЗДРАВООХРАНЕНИЕ</v>
      </c>
      <c r="C203" s="988"/>
      <c r="D203" s="471" t="s">
        <v>18</v>
      </c>
      <c r="E203" s="205">
        <f>E183+E190</f>
        <v>1</v>
      </c>
      <c r="F203" s="205">
        <f t="shared" ref="F203:G203" si="222">F183+F190</f>
        <v>0</v>
      </c>
      <c r="G203" s="205">
        <f t="shared" si="222"/>
        <v>0</v>
      </c>
      <c r="H203" s="205">
        <f t="shared" ref="H203" si="223">H183+H190</f>
        <v>0</v>
      </c>
      <c r="I203" s="205">
        <f>I183+I190</f>
        <v>1</v>
      </c>
      <c r="J203" s="991"/>
      <c r="K203" s="472">
        <f t="shared" ref="K203" si="224">K183+K190</f>
        <v>1</v>
      </c>
      <c r="L203" s="205">
        <f t="shared" ref="L203:M203" si="225">L183+L190</f>
        <v>0</v>
      </c>
      <c r="M203" s="205">
        <f t="shared" si="225"/>
        <v>0</v>
      </c>
      <c r="N203" s="473">
        <f t="shared" si="217"/>
        <v>3</v>
      </c>
    </row>
    <row r="204" spans="1:14" s="271" customFormat="1" ht="23.25">
      <c r="A204" s="986"/>
      <c r="B204" s="994"/>
      <c r="C204" s="988"/>
      <c r="D204" s="471" t="s">
        <v>10</v>
      </c>
      <c r="E204" s="205">
        <f t="shared" ref="E204:M205" si="226">E184+E191</f>
        <v>0</v>
      </c>
      <c r="F204" s="205">
        <f t="shared" si="226"/>
        <v>0</v>
      </c>
      <c r="G204" s="205">
        <f t="shared" si="226"/>
        <v>0</v>
      </c>
      <c r="H204" s="205">
        <f t="shared" ref="H204:I204" si="227">H184+H191</f>
        <v>0</v>
      </c>
      <c r="I204" s="205">
        <f t="shared" si="227"/>
        <v>0</v>
      </c>
      <c r="J204" s="991"/>
      <c r="K204" s="472">
        <f t="shared" ref="K204" si="228">K184+K191</f>
        <v>1.4999999999999999E-2</v>
      </c>
      <c r="L204" s="205">
        <f t="shared" si="226"/>
        <v>0</v>
      </c>
      <c r="M204" s="205">
        <f t="shared" si="226"/>
        <v>0</v>
      </c>
      <c r="N204" s="473">
        <f t="shared" si="217"/>
        <v>1.4999999999999999E-2</v>
      </c>
    </row>
    <row r="205" spans="1:14" s="271" customFormat="1" ht="34.5" customHeight="1" thickBot="1">
      <c r="A205" s="987"/>
      <c r="B205" s="995"/>
      <c r="C205" s="989"/>
      <c r="D205" s="474" t="s">
        <v>11</v>
      </c>
      <c r="E205" s="668">
        <f t="shared" si="226"/>
        <v>0</v>
      </c>
      <c r="F205" s="668">
        <f t="shared" si="226"/>
        <v>0</v>
      </c>
      <c r="G205" s="668">
        <f t="shared" si="226"/>
        <v>0</v>
      </c>
      <c r="H205" s="668">
        <f t="shared" ref="H205:I205" si="229">H185+H192</f>
        <v>0</v>
      </c>
      <c r="I205" s="668">
        <f t="shared" si="229"/>
        <v>0</v>
      </c>
      <c r="J205" s="992"/>
      <c r="K205" s="669">
        <f t="shared" ref="K205" si="230">K185+K192</f>
        <v>0</v>
      </c>
      <c r="L205" s="668">
        <f t="shared" si="226"/>
        <v>0</v>
      </c>
      <c r="M205" s="668">
        <f t="shared" si="226"/>
        <v>0</v>
      </c>
      <c r="N205" s="473">
        <f t="shared" si="217"/>
        <v>0</v>
      </c>
    </row>
    <row r="206" spans="1:14" s="271" customFormat="1" ht="39.75" customHeight="1" thickBot="1">
      <c r="A206" s="51"/>
      <c r="B206" s="52"/>
      <c r="C206" s="52"/>
      <c r="D206" s="52"/>
      <c r="E206" s="77" t="s">
        <v>84</v>
      </c>
      <c r="F206" s="76" t="s">
        <v>54</v>
      </c>
      <c r="G206" s="78"/>
      <c r="H206" s="52"/>
      <c r="I206" s="52"/>
      <c r="J206" s="52"/>
      <c r="K206" s="52"/>
      <c r="L206" s="52"/>
      <c r="M206" s="52"/>
      <c r="N206" s="53"/>
    </row>
    <row r="207" spans="1:14" s="271" customFormat="1" ht="21" customHeight="1" thickBot="1">
      <c r="A207" s="928" t="s">
        <v>173</v>
      </c>
      <c r="B207" s="929"/>
      <c r="C207" s="929"/>
      <c r="D207" s="929"/>
      <c r="E207" s="929"/>
      <c r="F207" s="929"/>
      <c r="G207" s="929"/>
      <c r="H207" s="929"/>
      <c r="I207" s="929"/>
      <c r="J207" s="929"/>
      <c r="K207" s="929"/>
      <c r="L207" s="929"/>
      <c r="M207" s="929"/>
      <c r="N207" s="930"/>
    </row>
    <row r="208" spans="1:14" s="271" customFormat="1" ht="101.25">
      <c r="A208" s="1068" t="s">
        <v>12</v>
      </c>
      <c r="B208" s="670" t="s">
        <v>174</v>
      </c>
      <c r="C208" s="647"/>
      <c r="D208" s="671"/>
      <c r="E208" s="647"/>
      <c r="F208" s="647"/>
      <c r="G208" s="647"/>
      <c r="H208" s="647"/>
      <c r="I208" s="672"/>
      <c r="J208" s="673"/>
      <c r="K208" s="673"/>
      <c r="L208" s="672"/>
      <c r="M208" s="672"/>
      <c r="N208" s="674"/>
    </row>
    <row r="209" spans="1:14" s="271" customFormat="1">
      <c r="A209" s="1069"/>
      <c r="B209" s="242" t="s">
        <v>95</v>
      </c>
      <c r="C209" s="20">
        <v>22</v>
      </c>
      <c r="D209" s="530" t="s">
        <v>303</v>
      </c>
      <c r="E209" s="20">
        <v>22</v>
      </c>
      <c r="F209" s="20"/>
      <c r="G209" s="20">
        <v>22</v>
      </c>
      <c r="H209" s="20">
        <v>33</v>
      </c>
      <c r="I209" s="20">
        <v>33</v>
      </c>
      <c r="J209" s="675"/>
      <c r="K209" s="675"/>
      <c r="L209" s="20">
        <v>33</v>
      </c>
      <c r="M209" s="20">
        <v>33</v>
      </c>
      <c r="N209" s="21">
        <v>33</v>
      </c>
    </row>
    <row r="210" spans="1:14" s="271" customFormat="1" thickBot="1">
      <c r="A210" s="676"/>
      <c r="B210" s="11" t="s">
        <v>186</v>
      </c>
      <c r="C210" s="976" t="s">
        <v>15</v>
      </c>
      <c r="D210" s="977"/>
      <c r="E210" s="977"/>
      <c r="F210" s="977"/>
      <c r="G210" s="977"/>
      <c r="H210" s="977"/>
      <c r="I210" s="977"/>
      <c r="J210" s="977"/>
      <c r="K210" s="677"/>
      <c r="L210" s="1063"/>
      <c r="M210" s="1063"/>
      <c r="N210" s="1064"/>
    </row>
    <row r="211" spans="1:14" s="271" customFormat="1" ht="22.5" customHeight="1">
      <c r="A211" s="1073" t="s">
        <v>16</v>
      </c>
      <c r="B211" s="999" t="s">
        <v>175</v>
      </c>
      <c r="C211" s="962"/>
      <c r="D211" s="842" t="s">
        <v>17</v>
      </c>
      <c r="E211" s="246">
        <f t="shared" ref="E211" si="231">SUM(E212:E214)</f>
        <v>0.5</v>
      </c>
      <c r="F211" s="246">
        <f t="shared" ref="F211:I211" si="232">SUM(F212:F214)</f>
        <v>0</v>
      </c>
      <c r="G211" s="246">
        <f t="shared" si="232"/>
        <v>0</v>
      </c>
      <c r="H211" s="246">
        <f t="shared" si="232"/>
        <v>0.5</v>
      </c>
      <c r="I211" s="246">
        <f t="shared" si="232"/>
        <v>0.5</v>
      </c>
      <c r="J211" s="889" t="s">
        <v>346</v>
      </c>
      <c r="K211" s="422">
        <f t="shared" ref="K211:M211" si="233">SUM(K212:K214)</f>
        <v>0.9</v>
      </c>
      <c r="L211" s="246">
        <f t="shared" si="233"/>
        <v>0.5</v>
      </c>
      <c r="M211" s="246">
        <f t="shared" si="233"/>
        <v>0.5</v>
      </c>
      <c r="N211" s="222">
        <f t="shared" ref="N211:N234" si="234">E211+H211+I211+K211+L211+M211</f>
        <v>3.4</v>
      </c>
    </row>
    <row r="212" spans="1:14" s="271" customFormat="1" ht="19.5">
      <c r="A212" s="1060"/>
      <c r="B212" s="887"/>
      <c r="C212" s="963"/>
      <c r="D212" s="845" t="s">
        <v>18</v>
      </c>
      <c r="E212" s="241">
        <v>0</v>
      </c>
      <c r="F212" s="241">
        <v>0</v>
      </c>
      <c r="G212" s="241">
        <v>0</v>
      </c>
      <c r="H212" s="241">
        <v>0</v>
      </c>
      <c r="I212" s="241">
        <v>0</v>
      </c>
      <c r="J212" s="1154"/>
      <c r="K212" s="678">
        <v>0</v>
      </c>
      <c r="L212" s="679">
        <v>0</v>
      </c>
      <c r="M212" s="679">
        <v>0</v>
      </c>
      <c r="N212" s="680">
        <f t="shared" si="234"/>
        <v>0</v>
      </c>
    </row>
    <row r="213" spans="1:14" s="271" customFormat="1" ht="19.5">
      <c r="A213" s="1060"/>
      <c r="B213" s="887"/>
      <c r="C213" s="963"/>
      <c r="D213" s="845" t="s">
        <v>10</v>
      </c>
      <c r="E213" s="291">
        <v>0.5</v>
      </c>
      <c r="F213" s="291">
        <v>0</v>
      </c>
      <c r="G213" s="681">
        <v>0</v>
      </c>
      <c r="H213" s="291">
        <v>0.5</v>
      </c>
      <c r="I213" s="4">
        <v>0.5</v>
      </c>
      <c r="J213" s="1154"/>
      <c r="K213" s="682">
        <v>0.9</v>
      </c>
      <c r="L213" s="683">
        <v>0.5</v>
      </c>
      <c r="M213" s="683">
        <v>0.5</v>
      </c>
      <c r="N213" s="680">
        <f t="shared" si="234"/>
        <v>3.4</v>
      </c>
    </row>
    <row r="214" spans="1:14" s="271" customFormat="1" ht="75.75" customHeight="1" thickBot="1">
      <c r="A214" s="1074"/>
      <c r="B214" s="1000"/>
      <c r="C214" s="963"/>
      <c r="D214" s="864" t="s">
        <v>11</v>
      </c>
      <c r="E214" s="247">
        <v>0</v>
      </c>
      <c r="F214" s="247">
        <v>0</v>
      </c>
      <c r="G214" s="247">
        <v>0</v>
      </c>
      <c r="H214" s="247">
        <v>0</v>
      </c>
      <c r="I214" s="247">
        <v>0</v>
      </c>
      <c r="J214" s="1154"/>
      <c r="K214" s="684">
        <v>0</v>
      </c>
      <c r="L214" s="685">
        <v>0</v>
      </c>
      <c r="M214" s="685">
        <v>0</v>
      </c>
      <c r="N214" s="680">
        <f t="shared" si="234"/>
        <v>0</v>
      </c>
    </row>
    <row r="215" spans="1:14" s="271" customFormat="1" ht="22.5" customHeight="1">
      <c r="A215" s="1073" t="s">
        <v>118</v>
      </c>
      <c r="B215" s="999" t="s">
        <v>176</v>
      </c>
      <c r="C215" s="962"/>
      <c r="D215" s="475" t="s">
        <v>17</v>
      </c>
      <c r="E215" s="246">
        <f t="shared" ref="E215:I215" si="235">SUM(E216:E218)</f>
        <v>0.02</v>
      </c>
      <c r="F215" s="246">
        <f t="shared" si="235"/>
        <v>0</v>
      </c>
      <c r="G215" s="246">
        <f t="shared" si="235"/>
        <v>0</v>
      </c>
      <c r="H215" s="246">
        <f t="shared" si="235"/>
        <v>0.02</v>
      </c>
      <c r="I215" s="246">
        <f t="shared" si="235"/>
        <v>0.02</v>
      </c>
      <c r="J215" s="889" t="s">
        <v>347</v>
      </c>
      <c r="K215" s="422">
        <f t="shared" ref="K215:M215" si="236">SUM(K216:K218)</f>
        <v>0.02</v>
      </c>
      <c r="L215" s="246">
        <f t="shared" si="236"/>
        <v>0.02</v>
      </c>
      <c r="M215" s="246">
        <f t="shared" si="236"/>
        <v>0.02</v>
      </c>
      <c r="N215" s="222">
        <f t="shared" si="234"/>
        <v>0.12000000000000001</v>
      </c>
    </row>
    <row r="216" spans="1:14" s="271" customFormat="1" ht="19.5">
      <c r="A216" s="1060"/>
      <c r="B216" s="887"/>
      <c r="C216" s="963"/>
      <c r="D216" s="231" t="s">
        <v>18</v>
      </c>
      <c r="E216" s="244">
        <v>0</v>
      </c>
      <c r="F216" s="241">
        <v>0</v>
      </c>
      <c r="G216" s="241">
        <v>0</v>
      </c>
      <c r="H216" s="241">
        <v>0</v>
      </c>
      <c r="I216" s="241">
        <v>0</v>
      </c>
      <c r="J216" s="960"/>
      <c r="K216" s="420">
        <v>0</v>
      </c>
      <c r="L216" s="241">
        <v>0</v>
      </c>
      <c r="M216" s="241">
        <v>0</v>
      </c>
      <c r="N216" s="686">
        <f t="shared" si="234"/>
        <v>0</v>
      </c>
    </row>
    <row r="217" spans="1:14" s="271" customFormat="1" ht="19.5">
      <c r="A217" s="1060"/>
      <c r="B217" s="887"/>
      <c r="C217" s="963"/>
      <c r="D217" s="231" t="s">
        <v>10</v>
      </c>
      <c r="E217" s="687">
        <v>0.02</v>
      </c>
      <c r="F217" s="687"/>
      <c r="G217" s="687">
        <v>0</v>
      </c>
      <c r="H217" s="687">
        <v>0.02</v>
      </c>
      <c r="I217" s="4">
        <v>0.02</v>
      </c>
      <c r="J217" s="960"/>
      <c r="K217" s="424">
        <v>0.02</v>
      </c>
      <c r="L217" s="4">
        <v>0.02</v>
      </c>
      <c r="M217" s="4">
        <v>0.02</v>
      </c>
      <c r="N217" s="686">
        <f t="shared" si="234"/>
        <v>0.12000000000000001</v>
      </c>
    </row>
    <row r="218" spans="1:14" s="271" customFormat="1" thickBot="1">
      <c r="A218" s="1074"/>
      <c r="B218" s="1000"/>
      <c r="C218" s="1053"/>
      <c r="D218" s="688" t="s">
        <v>11</v>
      </c>
      <c r="E218" s="689">
        <v>0</v>
      </c>
      <c r="F218" s="690">
        <v>0</v>
      </c>
      <c r="G218" s="690">
        <v>0</v>
      </c>
      <c r="H218" s="690">
        <v>0</v>
      </c>
      <c r="I218" s="690">
        <v>0</v>
      </c>
      <c r="J218" s="1076"/>
      <c r="K218" s="421">
        <v>0</v>
      </c>
      <c r="L218" s="240">
        <v>0</v>
      </c>
      <c r="M218" s="240">
        <v>0</v>
      </c>
      <c r="N218" s="686">
        <f t="shared" si="234"/>
        <v>0</v>
      </c>
    </row>
    <row r="219" spans="1:14" s="271" customFormat="1" ht="22.5" customHeight="1">
      <c r="A219" s="1073" t="s">
        <v>123</v>
      </c>
      <c r="B219" s="999" t="s">
        <v>177</v>
      </c>
      <c r="C219" s="963"/>
      <c r="D219" s="230" t="s">
        <v>17</v>
      </c>
      <c r="E219" s="691">
        <f t="shared" ref="E219:I219" si="237">SUM(E220:E222)</f>
        <v>0.4</v>
      </c>
      <c r="F219" s="691">
        <f t="shared" si="237"/>
        <v>0</v>
      </c>
      <c r="G219" s="691">
        <f t="shared" si="237"/>
        <v>0</v>
      </c>
      <c r="H219" s="691">
        <f t="shared" si="237"/>
        <v>0.5</v>
      </c>
      <c r="I219" s="691">
        <f t="shared" si="237"/>
        <v>0.6</v>
      </c>
      <c r="J219" s="889" t="s">
        <v>348</v>
      </c>
      <c r="K219" s="422">
        <f t="shared" ref="K219:M219" si="238">SUM(K220:K222)</f>
        <v>0.32</v>
      </c>
      <c r="L219" s="246">
        <f t="shared" si="238"/>
        <v>0.7</v>
      </c>
      <c r="M219" s="246">
        <f t="shared" si="238"/>
        <v>0.8</v>
      </c>
      <c r="N219" s="222">
        <f t="shared" si="234"/>
        <v>3.3200000000000003</v>
      </c>
    </row>
    <row r="220" spans="1:14" s="271" customFormat="1" ht="19.5">
      <c r="A220" s="1060"/>
      <c r="B220" s="887"/>
      <c r="C220" s="963"/>
      <c r="D220" s="231" t="s">
        <v>18</v>
      </c>
      <c r="E220" s="244">
        <v>0</v>
      </c>
      <c r="F220" s="241">
        <v>0</v>
      </c>
      <c r="G220" s="241">
        <v>0</v>
      </c>
      <c r="H220" s="241">
        <v>0</v>
      </c>
      <c r="I220" s="241">
        <v>0</v>
      </c>
      <c r="J220" s="960"/>
      <c r="K220" s="420">
        <v>0</v>
      </c>
      <c r="L220" s="241">
        <v>0</v>
      </c>
      <c r="M220" s="241">
        <v>0</v>
      </c>
      <c r="N220" s="686">
        <f t="shared" si="234"/>
        <v>0</v>
      </c>
    </row>
    <row r="221" spans="1:14" s="271" customFormat="1" ht="19.5">
      <c r="A221" s="1060"/>
      <c r="B221" s="887"/>
      <c r="C221" s="963"/>
      <c r="D221" s="231" t="s">
        <v>10</v>
      </c>
      <c r="E221" s="687">
        <v>0.4</v>
      </c>
      <c r="F221" s="687">
        <v>0</v>
      </c>
      <c r="G221" s="692">
        <v>0</v>
      </c>
      <c r="H221" s="687">
        <v>0.5</v>
      </c>
      <c r="I221" s="4">
        <v>0.6</v>
      </c>
      <c r="J221" s="960"/>
      <c r="K221" s="424">
        <v>0.32</v>
      </c>
      <c r="L221" s="4">
        <v>0.7</v>
      </c>
      <c r="M221" s="4">
        <v>0.8</v>
      </c>
      <c r="N221" s="686">
        <f t="shared" si="234"/>
        <v>3.3200000000000003</v>
      </c>
    </row>
    <row r="222" spans="1:14" s="271" customFormat="1" thickBot="1">
      <c r="A222" s="1074"/>
      <c r="B222" s="1000"/>
      <c r="C222" s="1053"/>
      <c r="D222" s="688" t="s">
        <v>11</v>
      </c>
      <c r="E222" s="690">
        <v>0</v>
      </c>
      <c r="F222" s="690">
        <v>0</v>
      </c>
      <c r="G222" s="690">
        <v>0</v>
      </c>
      <c r="H222" s="690">
        <v>0</v>
      </c>
      <c r="I222" s="690">
        <v>0</v>
      </c>
      <c r="J222" s="1076"/>
      <c r="K222" s="421">
        <v>0</v>
      </c>
      <c r="L222" s="240">
        <v>0</v>
      </c>
      <c r="M222" s="240">
        <v>0</v>
      </c>
      <c r="N222" s="686">
        <f t="shared" si="234"/>
        <v>0</v>
      </c>
    </row>
    <row r="223" spans="1:14" s="271" customFormat="1" ht="22.5" customHeight="1">
      <c r="A223" s="1073" t="s">
        <v>126</v>
      </c>
      <c r="B223" s="999" t="s">
        <v>178</v>
      </c>
      <c r="C223" s="963"/>
      <c r="D223" s="230" t="s">
        <v>17</v>
      </c>
      <c r="E223" s="691">
        <f t="shared" ref="E223:I223" si="239">SUM(E224:E226)</f>
        <v>0</v>
      </c>
      <c r="F223" s="691">
        <f t="shared" si="239"/>
        <v>0</v>
      </c>
      <c r="G223" s="691">
        <f t="shared" si="239"/>
        <v>0</v>
      </c>
      <c r="H223" s="691">
        <f t="shared" si="239"/>
        <v>0</v>
      </c>
      <c r="I223" s="691">
        <f t="shared" si="239"/>
        <v>0</v>
      </c>
      <c r="J223" s="1081"/>
      <c r="K223" s="422">
        <f t="shared" ref="K223:M223" si="240">SUM(K224:K226)</f>
        <v>0</v>
      </c>
      <c r="L223" s="246">
        <f t="shared" si="240"/>
        <v>0</v>
      </c>
      <c r="M223" s="246">
        <f t="shared" si="240"/>
        <v>0</v>
      </c>
      <c r="N223" s="222">
        <f t="shared" si="234"/>
        <v>0</v>
      </c>
    </row>
    <row r="224" spans="1:14" s="271" customFormat="1" ht="19.5">
      <c r="A224" s="1060"/>
      <c r="B224" s="887"/>
      <c r="C224" s="963"/>
      <c r="D224" s="231" t="s">
        <v>18</v>
      </c>
      <c r="E224" s="687">
        <v>0</v>
      </c>
      <c r="F224" s="687">
        <v>0</v>
      </c>
      <c r="G224" s="687">
        <v>0</v>
      </c>
      <c r="H224" s="687">
        <v>0</v>
      </c>
      <c r="I224" s="687">
        <v>0</v>
      </c>
      <c r="J224" s="1015"/>
      <c r="K224" s="424">
        <v>0</v>
      </c>
      <c r="L224" s="687">
        <v>0</v>
      </c>
      <c r="M224" s="687">
        <v>0</v>
      </c>
      <c r="N224" s="686">
        <f t="shared" si="234"/>
        <v>0</v>
      </c>
    </row>
    <row r="225" spans="1:14" s="271" customFormat="1" ht="19.5">
      <c r="A225" s="1060"/>
      <c r="B225" s="887"/>
      <c r="C225" s="963"/>
      <c r="D225" s="231" t="s">
        <v>10</v>
      </c>
      <c r="E225" s="687">
        <v>0</v>
      </c>
      <c r="F225" s="687">
        <v>0</v>
      </c>
      <c r="G225" s="687">
        <v>0</v>
      </c>
      <c r="H225" s="687">
        <v>0</v>
      </c>
      <c r="I225" s="687">
        <v>0</v>
      </c>
      <c r="J225" s="1015"/>
      <c r="K225" s="424">
        <v>0</v>
      </c>
      <c r="L225" s="687">
        <v>0</v>
      </c>
      <c r="M225" s="687">
        <v>0</v>
      </c>
      <c r="N225" s="686">
        <f t="shared" si="234"/>
        <v>0</v>
      </c>
    </row>
    <row r="226" spans="1:14" s="271" customFormat="1" thickBot="1">
      <c r="A226" s="1074"/>
      <c r="B226" s="1000"/>
      <c r="C226" s="1053"/>
      <c r="D226" s="688" t="s">
        <v>11</v>
      </c>
      <c r="E226" s="693">
        <v>0</v>
      </c>
      <c r="F226" s="693">
        <v>0</v>
      </c>
      <c r="G226" s="693">
        <v>0</v>
      </c>
      <c r="H226" s="693">
        <v>0</v>
      </c>
      <c r="I226" s="693">
        <v>0</v>
      </c>
      <c r="J226" s="1092"/>
      <c r="K226" s="694">
        <v>0</v>
      </c>
      <c r="L226" s="693">
        <v>0</v>
      </c>
      <c r="M226" s="693">
        <v>0</v>
      </c>
      <c r="N226" s="686">
        <f t="shared" si="234"/>
        <v>0</v>
      </c>
    </row>
    <row r="227" spans="1:14" s="271" customFormat="1" ht="22.5" customHeight="1">
      <c r="A227" s="1093" t="s">
        <v>128</v>
      </c>
      <c r="B227" s="999" t="s">
        <v>179</v>
      </c>
      <c r="C227" s="963"/>
      <c r="D227" s="230" t="s">
        <v>17</v>
      </c>
      <c r="E227" s="691">
        <f t="shared" ref="E227:I227" si="241">SUM(E228:E230)</f>
        <v>0</v>
      </c>
      <c r="F227" s="691">
        <f t="shared" si="241"/>
        <v>0</v>
      </c>
      <c r="G227" s="691">
        <f t="shared" si="241"/>
        <v>0</v>
      </c>
      <c r="H227" s="691">
        <f t="shared" si="241"/>
        <v>0</v>
      </c>
      <c r="I227" s="691">
        <f t="shared" si="241"/>
        <v>0</v>
      </c>
      <c r="J227" s="1081"/>
      <c r="K227" s="422">
        <f t="shared" ref="K227:M227" si="242">SUM(K228:K230)</f>
        <v>0</v>
      </c>
      <c r="L227" s="246">
        <f t="shared" si="242"/>
        <v>0</v>
      </c>
      <c r="M227" s="246">
        <f t="shared" si="242"/>
        <v>0</v>
      </c>
      <c r="N227" s="222">
        <f t="shared" si="234"/>
        <v>0</v>
      </c>
    </row>
    <row r="228" spans="1:14" s="271" customFormat="1" ht="19.5">
      <c r="A228" s="1094"/>
      <c r="B228" s="887"/>
      <c r="C228" s="963"/>
      <c r="D228" s="231" t="s">
        <v>18</v>
      </c>
      <c r="E228" s="687">
        <v>0</v>
      </c>
      <c r="F228" s="687">
        <v>0</v>
      </c>
      <c r="G228" s="687">
        <v>0</v>
      </c>
      <c r="H228" s="687">
        <v>0</v>
      </c>
      <c r="I228" s="687">
        <v>0</v>
      </c>
      <c r="J228" s="1015"/>
      <c r="K228" s="424">
        <v>0</v>
      </c>
      <c r="L228" s="687">
        <v>0</v>
      </c>
      <c r="M228" s="687">
        <v>0</v>
      </c>
      <c r="N228" s="686">
        <f t="shared" si="234"/>
        <v>0</v>
      </c>
    </row>
    <row r="229" spans="1:14" s="271" customFormat="1" ht="19.5">
      <c r="A229" s="1094"/>
      <c r="B229" s="887"/>
      <c r="C229" s="963"/>
      <c r="D229" s="231" t="s">
        <v>10</v>
      </c>
      <c r="E229" s="687">
        <v>0</v>
      </c>
      <c r="F229" s="687">
        <v>0</v>
      </c>
      <c r="G229" s="687">
        <v>0</v>
      </c>
      <c r="H229" s="687">
        <v>0</v>
      </c>
      <c r="I229" s="687">
        <v>0</v>
      </c>
      <c r="J229" s="1015"/>
      <c r="K229" s="424">
        <v>0</v>
      </c>
      <c r="L229" s="687">
        <v>0</v>
      </c>
      <c r="M229" s="687">
        <v>0</v>
      </c>
      <c r="N229" s="686">
        <f t="shared" si="234"/>
        <v>0</v>
      </c>
    </row>
    <row r="230" spans="1:14" s="271" customFormat="1" thickBot="1">
      <c r="A230" s="1095"/>
      <c r="B230" s="1000"/>
      <c r="C230" s="1053"/>
      <c r="D230" s="688" t="s">
        <v>11</v>
      </c>
      <c r="E230" s="693">
        <v>0</v>
      </c>
      <c r="F230" s="693">
        <v>0</v>
      </c>
      <c r="G230" s="693">
        <v>0</v>
      </c>
      <c r="H230" s="693">
        <v>0</v>
      </c>
      <c r="I230" s="693">
        <v>0</v>
      </c>
      <c r="J230" s="1092"/>
      <c r="K230" s="694">
        <v>0</v>
      </c>
      <c r="L230" s="693">
        <v>0</v>
      </c>
      <c r="M230" s="693">
        <v>0</v>
      </c>
      <c r="N230" s="686">
        <f t="shared" si="234"/>
        <v>0</v>
      </c>
    </row>
    <row r="231" spans="1:14" s="271" customFormat="1" ht="22.5" customHeight="1">
      <c r="A231" s="1102" t="s">
        <v>131</v>
      </c>
      <c r="B231" s="999" t="s">
        <v>180</v>
      </c>
      <c r="C231" s="963"/>
      <c r="D231" s="230" t="s">
        <v>17</v>
      </c>
      <c r="E231" s="691">
        <f t="shared" ref="E231:I231" si="243">SUM(E232:E234)</f>
        <v>0.01</v>
      </c>
      <c r="F231" s="691">
        <f t="shared" si="243"/>
        <v>0.01</v>
      </c>
      <c r="G231" s="691">
        <f t="shared" si="243"/>
        <v>0.01</v>
      </c>
      <c r="H231" s="691">
        <f t="shared" si="243"/>
        <v>0.01</v>
      </c>
      <c r="I231" s="691">
        <f t="shared" si="243"/>
        <v>0.01</v>
      </c>
      <c r="J231" s="882" t="s">
        <v>451</v>
      </c>
      <c r="K231" s="422">
        <f t="shared" ref="K231:M231" si="244">SUM(K232:K234)</f>
        <v>0</v>
      </c>
      <c r="L231" s="246">
        <f t="shared" si="244"/>
        <v>0.01</v>
      </c>
      <c r="M231" s="246">
        <f t="shared" si="244"/>
        <v>0.01</v>
      </c>
      <c r="N231" s="222">
        <f t="shared" si="234"/>
        <v>0.05</v>
      </c>
    </row>
    <row r="232" spans="1:14" s="271" customFormat="1" ht="19.5">
      <c r="A232" s="1103"/>
      <c r="B232" s="887"/>
      <c r="C232" s="963"/>
      <c r="D232" s="231" t="s">
        <v>18</v>
      </c>
      <c r="E232" s="687">
        <v>0</v>
      </c>
      <c r="F232" s="687">
        <v>0</v>
      </c>
      <c r="G232" s="687">
        <v>0</v>
      </c>
      <c r="H232" s="687">
        <v>0</v>
      </c>
      <c r="I232" s="687">
        <v>0</v>
      </c>
      <c r="J232" s="1015"/>
      <c r="K232" s="424">
        <v>0</v>
      </c>
      <c r="L232" s="687">
        <v>0</v>
      </c>
      <c r="M232" s="687">
        <v>0</v>
      </c>
      <c r="N232" s="686">
        <f t="shared" si="234"/>
        <v>0</v>
      </c>
    </row>
    <row r="233" spans="1:14" s="271" customFormat="1" ht="19.5">
      <c r="A233" s="1103"/>
      <c r="B233" s="887"/>
      <c r="C233" s="963"/>
      <c r="D233" s="231" t="s">
        <v>10</v>
      </c>
      <c r="E233" s="687">
        <v>0</v>
      </c>
      <c r="F233" s="687">
        <v>0</v>
      </c>
      <c r="G233" s="687">
        <v>0</v>
      </c>
      <c r="H233" s="687">
        <v>0</v>
      </c>
      <c r="I233" s="687">
        <v>0</v>
      </c>
      <c r="J233" s="1015"/>
      <c r="K233" s="424">
        <v>0</v>
      </c>
      <c r="L233" s="687">
        <v>0</v>
      </c>
      <c r="M233" s="687">
        <v>0</v>
      </c>
      <c r="N233" s="686">
        <f t="shared" si="234"/>
        <v>0</v>
      </c>
    </row>
    <row r="234" spans="1:14" s="271" customFormat="1" ht="94.5" customHeight="1" thickBot="1">
      <c r="A234" s="1104"/>
      <c r="B234" s="1000"/>
      <c r="C234" s="1053"/>
      <c r="D234" s="688" t="s">
        <v>11</v>
      </c>
      <c r="E234" s="693">
        <v>0.01</v>
      </c>
      <c r="F234" s="693">
        <v>0.01</v>
      </c>
      <c r="G234" s="693">
        <v>0.01</v>
      </c>
      <c r="H234" s="693">
        <v>0.01</v>
      </c>
      <c r="I234" s="695">
        <v>0.01</v>
      </c>
      <c r="J234" s="1092"/>
      <c r="K234" s="694">
        <v>0</v>
      </c>
      <c r="L234" s="695">
        <v>0.01</v>
      </c>
      <c r="M234" s="695">
        <v>0.01</v>
      </c>
      <c r="N234" s="686">
        <f t="shared" si="234"/>
        <v>0.05</v>
      </c>
    </row>
    <row r="235" spans="1:14" s="271" customFormat="1" ht="153.75" customHeight="1">
      <c r="A235" s="1061" t="s">
        <v>13</v>
      </c>
      <c r="B235" s="670" t="s">
        <v>183</v>
      </c>
      <c r="C235" s="696"/>
      <c r="D235" s="697"/>
      <c r="E235" s="698"/>
      <c r="F235" s="698"/>
      <c r="G235" s="698"/>
      <c r="H235" s="698"/>
      <c r="I235" s="699"/>
      <c r="J235" s="700" t="s">
        <v>151</v>
      </c>
      <c r="K235" s="700"/>
      <c r="L235" s="531"/>
      <c r="M235" s="531"/>
      <c r="N235" s="701"/>
    </row>
    <row r="236" spans="1:14" s="271" customFormat="1">
      <c r="A236" s="1062"/>
      <c r="B236" s="242" t="s">
        <v>95</v>
      </c>
      <c r="C236" s="20">
        <v>2</v>
      </c>
      <c r="D236" s="530" t="s">
        <v>303</v>
      </c>
      <c r="E236" s="20">
        <v>2</v>
      </c>
      <c r="F236" s="20"/>
      <c r="G236" s="20">
        <v>2</v>
      </c>
      <c r="H236" s="20">
        <v>3</v>
      </c>
      <c r="I236" s="20">
        <v>3</v>
      </c>
      <c r="J236" s="675"/>
      <c r="K236" s="675"/>
      <c r="L236" s="20">
        <v>3</v>
      </c>
      <c r="M236" s="20">
        <v>3</v>
      </c>
      <c r="N236" s="21">
        <v>3</v>
      </c>
    </row>
    <row r="237" spans="1:14" s="271" customFormat="1" thickBot="1">
      <c r="A237" s="676"/>
      <c r="B237" s="702" t="s">
        <v>186</v>
      </c>
      <c r="C237" s="934" t="s">
        <v>15</v>
      </c>
      <c r="D237" s="935"/>
      <c r="E237" s="935"/>
      <c r="F237" s="935"/>
      <c r="G237" s="935"/>
      <c r="H237" s="935"/>
      <c r="I237" s="935"/>
      <c r="J237" s="935"/>
      <c r="K237" s="677"/>
      <c r="L237" s="1063"/>
      <c r="M237" s="1063"/>
      <c r="N237" s="1064"/>
    </row>
    <row r="238" spans="1:14" s="271" customFormat="1" ht="22.5" customHeight="1">
      <c r="A238" s="1065" t="s">
        <v>28</v>
      </c>
      <c r="B238" s="999" t="s">
        <v>184</v>
      </c>
      <c r="C238" s="1098"/>
      <c r="D238" s="703" t="s">
        <v>17</v>
      </c>
      <c r="E238" s="246">
        <f t="shared" ref="E238:I238" si="245">SUM(E239:E241)</f>
        <v>1.4</v>
      </c>
      <c r="F238" s="246">
        <f t="shared" si="245"/>
        <v>0</v>
      </c>
      <c r="G238" s="246">
        <f t="shared" si="245"/>
        <v>0</v>
      </c>
      <c r="H238" s="246">
        <f t="shared" si="245"/>
        <v>1.4</v>
      </c>
      <c r="I238" s="56">
        <f t="shared" si="245"/>
        <v>1.4</v>
      </c>
      <c r="J238" s="1075" t="s">
        <v>349</v>
      </c>
      <c r="K238" s="422">
        <f t="shared" ref="K238:M238" si="246">SUM(K239:K241)</f>
        <v>1.4</v>
      </c>
      <c r="L238" s="56">
        <f t="shared" si="246"/>
        <v>1.4</v>
      </c>
      <c r="M238" s="56">
        <f t="shared" si="246"/>
        <v>1.4</v>
      </c>
      <c r="N238" s="222">
        <f t="shared" ref="N238:N241" si="247">E238+H238+I238+K238+L238+M238</f>
        <v>8.4</v>
      </c>
    </row>
    <row r="239" spans="1:14" s="271" customFormat="1" ht="19.5">
      <c r="A239" s="1066"/>
      <c r="B239" s="887"/>
      <c r="C239" s="1090"/>
      <c r="D239" s="231" t="s">
        <v>18</v>
      </c>
      <c r="E239" s="687">
        <v>0</v>
      </c>
      <c r="F239" s="687">
        <v>0</v>
      </c>
      <c r="G239" s="687">
        <v>0</v>
      </c>
      <c r="H239" s="687">
        <v>0</v>
      </c>
      <c r="I239" s="687">
        <v>0</v>
      </c>
      <c r="J239" s="960"/>
      <c r="K239" s="424">
        <v>0</v>
      </c>
      <c r="L239" s="687">
        <v>0</v>
      </c>
      <c r="M239" s="687">
        <v>0</v>
      </c>
      <c r="N239" s="686">
        <f t="shared" si="247"/>
        <v>0</v>
      </c>
    </row>
    <row r="240" spans="1:14" s="271" customFormat="1" ht="19.5">
      <c r="A240" s="1066"/>
      <c r="B240" s="887"/>
      <c r="C240" s="1090"/>
      <c r="D240" s="231" t="s">
        <v>10</v>
      </c>
      <c r="E240" s="291">
        <v>1.4</v>
      </c>
      <c r="F240" s="291">
        <v>0</v>
      </c>
      <c r="G240" s="681">
        <v>0</v>
      </c>
      <c r="H240" s="291">
        <v>1.4</v>
      </c>
      <c r="I240" s="4">
        <v>1.4</v>
      </c>
      <c r="J240" s="960"/>
      <c r="K240" s="418">
        <v>1.4</v>
      </c>
      <c r="L240" s="4">
        <v>1.4</v>
      </c>
      <c r="M240" s="4">
        <v>1.4</v>
      </c>
      <c r="N240" s="686">
        <f t="shared" si="247"/>
        <v>8.4</v>
      </c>
    </row>
    <row r="241" spans="1:14" s="271" customFormat="1" ht="75.75" customHeight="1" thickBot="1">
      <c r="A241" s="1067"/>
      <c r="B241" s="887"/>
      <c r="C241" s="1090"/>
      <c r="D241" s="232" t="s">
        <v>11</v>
      </c>
      <c r="E241" s="704">
        <v>0</v>
      </c>
      <c r="F241" s="704">
        <v>0</v>
      </c>
      <c r="G241" s="704">
        <v>0</v>
      </c>
      <c r="H241" s="704">
        <v>0</v>
      </c>
      <c r="I241" s="704">
        <v>0</v>
      </c>
      <c r="J241" s="1076"/>
      <c r="K241" s="705">
        <v>0</v>
      </c>
      <c r="L241" s="704">
        <v>0</v>
      </c>
      <c r="M241" s="704">
        <v>0</v>
      </c>
      <c r="N241" s="686">
        <f t="shared" si="247"/>
        <v>0</v>
      </c>
    </row>
    <row r="242" spans="1:14" s="271" customFormat="1" ht="132.75" customHeight="1">
      <c r="A242" s="1070" t="s">
        <v>77</v>
      </c>
      <c r="B242" s="594" t="s">
        <v>185</v>
      </c>
      <c r="C242" s="706"/>
      <c r="D242" s="707"/>
      <c r="E242" s="708"/>
      <c r="F242" s="708"/>
      <c r="G242" s="708"/>
      <c r="H242" s="708"/>
      <c r="I242" s="709"/>
      <c r="J242" s="532"/>
      <c r="K242" s="532"/>
      <c r="L242" s="709"/>
      <c r="M242" s="709"/>
      <c r="N242" s="710"/>
    </row>
    <row r="243" spans="1:14" s="271" customFormat="1" ht="57.75" customHeight="1">
      <c r="A243" s="1070"/>
      <c r="B243" s="242" t="s">
        <v>95</v>
      </c>
      <c r="C243" s="20">
        <v>1744</v>
      </c>
      <c r="D243" s="530" t="s">
        <v>304</v>
      </c>
      <c r="E243" s="20">
        <v>481</v>
      </c>
      <c r="F243" s="711"/>
      <c r="G243" s="712">
        <v>485</v>
      </c>
      <c r="H243" s="20">
        <v>558</v>
      </c>
      <c r="I243" s="20">
        <v>639</v>
      </c>
      <c r="J243" s="713"/>
      <c r="K243" s="713"/>
      <c r="L243" s="20">
        <v>720</v>
      </c>
      <c r="M243" s="20">
        <v>795</v>
      </c>
      <c r="N243" s="714">
        <v>795</v>
      </c>
    </row>
    <row r="244" spans="1:14" s="271" customFormat="1" ht="33.75" customHeight="1" thickBot="1">
      <c r="A244" s="484"/>
      <c r="B244" s="485" t="s">
        <v>186</v>
      </c>
      <c r="C244" s="1077" t="s">
        <v>15</v>
      </c>
      <c r="D244" s="1078"/>
      <c r="E244" s="1078"/>
      <c r="F244" s="1078"/>
      <c r="G244" s="1078"/>
      <c r="H244" s="1078"/>
      <c r="I244" s="1078"/>
      <c r="J244" s="1078"/>
      <c r="K244" s="850"/>
      <c r="L244" s="1071"/>
      <c r="M244" s="1071"/>
      <c r="N244" s="1072"/>
    </row>
    <row r="245" spans="1:14" s="271" customFormat="1" ht="29.25" customHeight="1">
      <c r="A245" s="1086" t="s">
        <v>113</v>
      </c>
      <c r="B245" s="999" t="s">
        <v>187</v>
      </c>
      <c r="C245" s="1089"/>
      <c r="D245" s="715" t="s">
        <v>17</v>
      </c>
      <c r="E245" s="56">
        <f t="shared" ref="E245:I245" si="248">SUM(E246:E248)</f>
        <v>0.3</v>
      </c>
      <c r="F245" s="56">
        <f t="shared" si="248"/>
        <v>0</v>
      </c>
      <c r="G245" s="56">
        <f t="shared" si="248"/>
        <v>0</v>
      </c>
      <c r="H245" s="56">
        <f t="shared" si="248"/>
        <v>0.3</v>
      </c>
      <c r="I245" s="56">
        <f t="shared" si="248"/>
        <v>0.3</v>
      </c>
      <c r="J245" s="1075" t="s">
        <v>350</v>
      </c>
      <c r="K245" s="352">
        <f t="shared" ref="K245:M245" si="249">SUM(K246:K248)</f>
        <v>0.3</v>
      </c>
      <c r="L245" s="56">
        <f t="shared" si="249"/>
        <v>0.3</v>
      </c>
      <c r="M245" s="56">
        <f t="shared" si="249"/>
        <v>0.3</v>
      </c>
      <c r="N245" s="222">
        <f t="shared" ref="N245:N248" si="250">E245+H245+I245+K245+L245+M245</f>
        <v>1.8</v>
      </c>
    </row>
    <row r="246" spans="1:14" s="271" customFormat="1" ht="35.25" customHeight="1">
      <c r="A246" s="1087"/>
      <c r="B246" s="887"/>
      <c r="C246" s="1090"/>
      <c r="D246" s="231" t="s">
        <v>18</v>
      </c>
      <c r="E246" s="687">
        <v>0</v>
      </c>
      <c r="F246" s="687">
        <v>0</v>
      </c>
      <c r="G246" s="687">
        <v>0</v>
      </c>
      <c r="H246" s="687">
        <v>0</v>
      </c>
      <c r="I246" s="716">
        <v>0</v>
      </c>
      <c r="J246" s="960"/>
      <c r="K246" s="424">
        <v>0</v>
      </c>
      <c r="L246" s="716">
        <v>0</v>
      </c>
      <c r="M246" s="716">
        <v>0</v>
      </c>
      <c r="N246" s="686">
        <f t="shared" si="250"/>
        <v>0</v>
      </c>
    </row>
    <row r="247" spans="1:14" s="271" customFormat="1" ht="42.75" customHeight="1">
      <c r="A247" s="1087"/>
      <c r="B247" s="887"/>
      <c r="C247" s="1090"/>
      <c r="D247" s="231" t="s">
        <v>10</v>
      </c>
      <c r="E247" s="497">
        <v>0.3</v>
      </c>
      <c r="F247" s="497">
        <v>0</v>
      </c>
      <c r="G247" s="497">
        <v>0</v>
      </c>
      <c r="H247" s="497">
        <v>0.3</v>
      </c>
      <c r="I247" s="717">
        <v>0.3</v>
      </c>
      <c r="J247" s="960"/>
      <c r="K247" s="428">
        <v>0.3</v>
      </c>
      <c r="L247" s="717">
        <v>0.3</v>
      </c>
      <c r="M247" s="717">
        <v>0.3</v>
      </c>
      <c r="N247" s="686">
        <f t="shared" si="250"/>
        <v>1.8</v>
      </c>
    </row>
    <row r="248" spans="1:14" s="271" customFormat="1" ht="38.25" customHeight="1" thickBot="1">
      <c r="A248" s="1088"/>
      <c r="B248" s="1000"/>
      <c r="C248" s="1091"/>
      <c r="D248" s="688" t="s">
        <v>11</v>
      </c>
      <c r="E248" s="718">
        <v>0</v>
      </c>
      <c r="F248" s="718">
        <v>0</v>
      </c>
      <c r="G248" s="718">
        <v>0</v>
      </c>
      <c r="H248" s="718">
        <v>0</v>
      </c>
      <c r="I248" s="719">
        <v>0</v>
      </c>
      <c r="J248" s="1076"/>
      <c r="K248" s="720">
        <v>0</v>
      </c>
      <c r="L248" s="719">
        <v>0</v>
      </c>
      <c r="M248" s="719">
        <v>0</v>
      </c>
      <c r="N248" s="686">
        <f t="shared" si="250"/>
        <v>0</v>
      </c>
    </row>
    <row r="249" spans="1:14" s="271" customFormat="1" ht="21" customHeight="1" thickBot="1">
      <c r="A249" s="928" t="s">
        <v>188</v>
      </c>
      <c r="B249" s="929"/>
      <c r="C249" s="929"/>
      <c r="D249" s="929"/>
      <c r="E249" s="929"/>
      <c r="F249" s="929"/>
      <c r="G249" s="929"/>
      <c r="H249" s="929"/>
      <c r="I249" s="929"/>
      <c r="J249" s="929"/>
      <c r="K249" s="929"/>
      <c r="L249" s="929"/>
      <c r="M249" s="929"/>
      <c r="N249" s="930"/>
    </row>
    <row r="250" spans="1:14" s="271" customFormat="1" ht="81">
      <c r="A250" s="1068" t="s">
        <v>12</v>
      </c>
      <c r="B250" s="585" t="s">
        <v>189</v>
      </c>
      <c r="C250" s="645"/>
      <c r="D250" s="721"/>
      <c r="E250" s="645"/>
      <c r="F250" s="645"/>
      <c r="G250" s="645"/>
      <c r="H250" s="645"/>
      <c r="I250" s="611"/>
      <c r="J250" s="722"/>
      <c r="K250" s="723"/>
      <c r="L250" s="611"/>
      <c r="M250" s="611"/>
      <c r="N250" s="724"/>
    </row>
    <row r="251" spans="1:14" s="271" customFormat="1">
      <c r="A251" s="1105"/>
      <c r="B251" s="242" t="s">
        <v>95</v>
      </c>
      <c r="C251" s="725">
        <v>75</v>
      </c>
      <c r="D251" s="530" t="s">
        <v>107</v>
      </c>
      <c r="E251" s="311">
        <v>80</v>
      </c>
      <c r="F251" s="725"/>
      <c r="G251" s="725">
        <v>80</v>
      </c>
      <c r="H251" s="311">
        <v>80</v>
      </c>
      <c r="I251" s="311">
        <v>80</v>
      </c>
      <c r="J251" s="713"/>
      <c r="K251" s="713"/>
      <c r="L251" s="311">
        <v>80</v>
      </c>
      <c r="M251" s="311">
        <v>80</v>
      </c>
      <c r="N251" s="8">
        <v>80</v>
      </c>
    </row>
    <row r="252" spans="1:14" s="271" customFormat="1" thickBot="1">
      <c r="A252" s="486"/>
      <c r="B252" s="487" t="s">
        <v>186</v>
      </c>
      <c r="C252" s="949" t="s">
        <v>15</v>
      </c>
      <c r="D252" s="949"/>
      <c r="E252" s="949"/>
      <c r="F252" s="949"/>
      <c r="G252" s="949"/>
      <c r="H252" s="949"/>
      <c r="I252" s="949"/>
      <c r="J252" s="949"/>
      <c r="K252" s="488"/>
      <c r="L252" s="1063"/>
      <c r="M252" s="1063"/>
      <c r="N252" s="1064"/>
    </row>
    <row r="253" spans="1:14" s="271" customFormat="1" ht="22.5" customHeight="1">
      <c r="A253" s="1014" t="s">
        <v>16</v>
      </c>
      <c r="B253" s="999" t="s">
        <v>190</v>
      </c>
      <c r="C253" s="844"/>
      <c r="D253" s="230" t="s">
        <v>17</v>
      </c>
      <c r="E253" s="246">
        <f t="shared" ref="E253:I253" si="251">SUM(E254:E256)</f>
        <v>101</v>
      </c>
      <c r="F253" s="246">
        <f t="shared" si="251"/>
        <v>101</v>
      </c>
      <c r="G253" s="246">
        <f t="shared" si="251"/>
        <v>35.74</v>
      </c>
      <c r="H253" s="246">
        <f t="shared" si="251"/>
        <v>101</v>
      </c>
      <c r="I253" s="246">
        <f t="shared" si="251"/>
        <v>101</v>
      </c>
      <c r="J253" s="1075" t="s">
        <v>351</v>
      </c>
      <c r="K253" s="422">
        <f t="shared" ref="K253:M253" si="252">SUM(K254:K256)</f>
        <v>57.2</v>
      </c>
      <c r="L253" s="246">
        <f t="shared" si="252"/>
        <v>101</v>
      </c>
      <c r="M253" s="246">
        <f t="shared" si="252"/>
        <v>101</v>
      </c>
      <c r="N253" s="222">
        <f t="shared" ref="N253:N256" si="253">E253+H253+I253+K253+L253+M253</f>
        <v>562.20000000000005</v>
      </c>
    </row>
    <row r="254" spans="1:14" s="271" customFormat="1" ht="19.5">
      <c r="A254" s="1014"/>
      <c r="B254" s="887"/>
      <c r="C254" s="860"/>
      <c r="D254" s="231" t="s">
        <v>18</v>
      </c>
      <c r="E254" s="241">
        <v>0</v>
      </c>
      <c r="F254" s="308">
        <v>0</v>
      </c>
      <c r="G254" s="308">
        <v>0</v>
      </c>
      <c r="H254" s="241">
        <v>0</v>
      </c>
      <c r="I254" s="241">
        <v>0</v>
      </c>
      <c r="J254" s="960"/>
      <c r="K254" s="592">
        <v>0</v>
      </c>
      <c r="L254" s="241">
        <v>0</v>
      </c>
      <c r="M254" s="241">
        <v>0</v>
      </c>
      <c r="N254" s="686">
        <f t="shared" si="253"/>
        <v>0</v>
      </c>
    </row>
    <row r="255" spans="1:14" s="271" customFormat="1" ht="19.5">
      <c r="A255" s="1014"/>
      <c r="B255" s="887"/>
      <c r="C255" s="860"/>
      <c r="D255" s="231" t="s">
        <v>10</v>
      </c>
      <c r="E255" s="244">
        <v>2.5</v>
      </c>
      <c r="F255" s="244">
        <v>2.5</v>
      </c>
      <c r="G255" s="308">
        <v>1.04</v>
      </c>
      <c r="H255" s="241">
        <v>2.5</v>
      </c>
      <c r="I255" s="241">
        <v>2.5</v>
      </c>
      <c r="J255" s="960"/>
      <c r="K255" s="592">
        <v>2.5</v>
      </c>
      <c r="L255" s="241">
        <v>2.5</v>
      </c>
      <c r="M255" s="241">
        <v>2.5</v>
      </c>
      <c r="N255" s="686">
        <f t="shared" si="253"/>
        <v>15</v>
      </c>
    </row>
    <row r="256" spans="1:14" s="271" customFormat="1" ht="147.75" customHeight="1" thickBot="1">
      <c r="A256" s="1014"/>
      <c r="B256" s="1000"/>
      <c r="C256" s="726"/>
      <c r="D256" s="688" t="s">
        <v>11</v>
      </c>
      <c r="E256" s="690">
        <v>98.5</v>
      </c>
      <c r="F256" s="690">
        <v>98.5</v>
      </c>
      <c r="G256" s="310">
        <v>34.700000000000003</v>
      </c>
      <c r="H256" s="690">
        <v>98.5</v>
      </c>
      <c r="I256" s="690">
        <v>98.5</v>
      </c>
      <c r="J256" s="1076"/>
      <c r="K256" s="727">
        <v>54.7</v>
      </c>
      <c r="L256" s="690">
        <v>98.5</v>
      </c>
      <c r="M256" s="690">
        <v>98.5</v>
      </c>
      <c r="N256" s="686">
        <f t="shared" si="253"/>
        <v>547.20000000000005</v>
      </c>
    </row>
    <row r="257" spans="1:14" s="271" customFormat="1" ht="195" customHeight="1">
      <c r="A257" s="533"/>
      <c r="B257" s="585" t="s">
        <v>191</v>
      </c>
      <c r="C257" s="728"/>
      <c r="D257" s="729"/>
      <c r="E257" s="534"/>
      <c r="F257" s="534"/>
      <c r="G257" s="534"/>
      <c r="H257" s="534"/>
      <c r="I257" s="531"/>
      <c r="J257" s="730"/>
      <c r="K257" s="730"/>
      <c r="L257" s="531"/>
      <c r="M257" s="531"/>
      <c r="N257" s="535"/>
    </row>
    <row r="258" spans="1:14" s="271" customFormat="1">
      <c r="A258" s="536"/>
      <c r="B258" s="242" t="s">
        <v>95</v>
      </c>
      <c r="C258" s="731">
        <v>0</v>
      </c>
      <c r="D258" s="530" t="s">
        <v>107</v>
      </c>
      <c r="E258" s="20">
        <v>300</v>
      </c>
      <c r="F258" s="20"/>
      <c r="G258" s="712">
        <v>295</v>
      </c>
      <c r="H258" s="20">
        <v>320</v>
      </c>
      <c r="I258" s="20">
        <v>360</v>
      </c>
      <c r="J258" s="732"/>
      <c r="K258" s="732"/>
      <c r="L258" s="20">
        <v>360</v>
      </c>
      <c r="M258" s="20">
        <v>400</v>
      </c>
      <c r="N258" s="733">
        <v>400</v>
      </c>
    </row>
    <row r="259" spans="1:14" s="271" customFormat="1" thickBot="1">
      <c r="A259" s="484"/>
      <c r="B259" s="485" t="s">
        <v>186</v>
      </c>
      <c r="C259" s="1054" t="s">
        <v>15</v>
      </c>
      <c r="D259" s="1055"/>
      <c r="E259" s="1055"/>
      <c r="F259" s="1055"/>
      <c r="G259" s="1055"/>
      <c r="H259" s="1055"/>
      <c r="I259" s="1055"/>
      <c r="J259" s="1055"/>
      <c r="K259" s="850"/>
      <c r="L259" s="1071"/>
      <c r="M259" s="1071"/>
      <c r="N259" s="1072"/>
    </row>
    <row r="260" spans="1:14" s="271" customFormat="1" ht="30.75" customHeight="1">
      <c r="A260" s="1073"/>
      <c r="B260" s="999" t="s">
        <v>192</v>
      </c>
      <c r="C260" s="1052"/>
      <c r="D260" s="734" t="s">
        <v>17</v>
      </c>
      <c r="E260" s="735">
        <f t="shared" ref="E260:I260" si="254">SUM(E261:E263)</f>
        <v>36.799999999999997</v>
      </c>
      <c r="F260" s="735">
        <f t="shared" si="254"/>
        <v>36.799999999999997</v>
      </c>
      <c r="G260" s="735">
        <f t="shared" si="254"/>
        <v>15.559999999999999</v>
      </c>
      <c r="H260" s="735">
        <f t="shared" si="254"/>
        <v>36.799999999999997</v>
      </c>
      <c r="I260" s="246">
        <f t="shared" si="254"/>
        <v>36.799999999999997</v>
      </c>
      <c r="J260" s="1075" t="s">
        <v>351</v>
      </c>
      <c r="K260" s="422">
        <f t="shared" ref="K260:M260" si="255">SUM(K261:K263)</f>
        <v>0</v>
      </c>
      <c r="L260" s="246">
        <f t="shared" si="255"/>
        <v>36.799999999999997</v>
      </c>
      <c r="M260" s="246">
        <f t="shared" si="255"/>
        <v>36.799999999999997</v>
      </c>
      <c r="N260" s="222">
        <f t="shared" ref="N260:N263" si="256">E260+H260+I260+K260+L260+M260</f>
        <v>184</v>
      </c>
    </row>
    <row r="261" spans="1:14" s="271" customFormat="1" ht="19.5">
      <c r="A261" s="1060"/>
      <c r="B261" s="887"/>
      <c r="C261" s="963"/>
      <c r="D261" s="231" t="s">
        <v>18</v>
      </c>
      <c r="E261" s="241">
        <v>0</v>
      </c>
      <c r="F261" s="241">
        <v>0</v>
      </c>
      <c r="G261" s="241">
        <v>0</v>
      </c>
      <c r="H261" s="241">
        <v>0</v>
      </c>
      <c r="I261" s="241">
        <v>0</v>
      </c>
      <c r="J261" s="960"/>
      <c r="K261" s="420">
        <v>0</v>
      </c>
      <c r="L261" s="241">
        <v>0</v>
      </c>
      <c r="M261" s="241">
        <v>0</v>
      </c>
      <c r="N261" s="686">
        <f t="shared" si="256"/>
        <v>0</v>
      </c>
    </row>
    <row r="262" spans="1:14" s="271" customFormat="1" ht="19.5">
      <c r="A262" s="1060"/>
      <c r="B262" s="887"/>
      <c r="C262" s="963"/>
      <c r="D262" s="231" t="s">
        <v>10</v>
      </c>
      <c r="E262" s="244">
        <v>2.5</v>
      </c>
      <c r="F262" s="244">
        <v>2.5</v>
      </c>
      <c r="G262" s="244">
        <v>1.04</v>
      </c>
      <c r="H262" s="241">
        <v>2.5</v>
      </c>
      <c r="I262" s="241">
        <v>2.5</v>
      </c>
      <c r="J262" s="960"/>
      <c r="K262" s="420">
        <v>0</v>
      </c>
      <c r="L262" s="241">
        <v>2.5</v>
      </c>
      <c r="M262" s="241">
        <v>2.5</v>
      </c>
      <c r="N262" s="686">
        <f t="shared" si="256"/>
        <v>12.5</v>
      </c>
    </row>
    <row r="263" spans="1:14" s="271" customFormat="1" ht="31.5" customHeight="1" thickBot="1">
      <c r="A263" s="1074"/>
      <c r="B263" s="1000"/>
      <c r="C263" s="1053"/>
      <c r="D263" s="688" t="s">
        <v>11</v>
      </c>
      <c r="E263" s="689">
        <v>34.299999999999997</v>
      </c>
      <c r="F263" s="689">
        <v>34.299999999999997</v>
      </c>
      <c r="G263" s="689">
        <v>14.52</v>
      </c>
      <c r="H263" s="690">
        <v>34.299999999999997</v>
      </c>
      <c r="I263" s="690">
        <v>34.299999999999997</v>
      </c>
      <c r="J263" s="1076"/>
      <c r="K263" s="421">
        <v>0</v>
      </c>
      <c r="L263" s="240">
        <v>34.299999999999997</v>
      </c>
      <c r="M263" s="240">
        <v>34.299999999999997</v>
      </c>
      <c r="N263" s="686">
        <f t="shared" si="256"/>
        <v>171.5</v>
      </c>
    </row>
    <row r="264" spans="1:14" s="271" customFormat="1" ht="156.75" customHeight="1">
      <c r="A264" s="536"/>
      <c r="B264" s="585" t="s">
        <v>193</v>
      </c>
      <c r="C264" s="537"/>
      <c r="D264" s="538"/>
      <c r="E264" s="736"/>
      <c r="F264" s="736"/>
      <c r="G264" s="736"/>
      <c r="H264" s="736"/>
      <c r="I264" s="699"/>
      <c r="J264" s="730"/>
      <c r="K264" s="730"/>
      <c r="L264" s="531"/>
      <c r="M264" s="531"/>
      <c r="N264" s="535"/>
    </row>
    <row r="265" spans="1:14" s="271" customFormat="1">
      <c r="A265" s="536"/>
      <c r="B265" s="242" t="s">
        <v>95</v>
      </c>
      <c r="C265" s="311">
        <v>0.56000000000000005</v>
      </c>
      <c r="D265" s="530" t="s">
        <v>107</v>
      </c>
      <c r="E265" s="711">
        <v>1.7</v>
      </c>
      <c r="F265" s="20"/>
      <c r="G265" s="737">
        <v>14.441000000000001</v>
      </c>
      <c r="H265" s="711">
        <v>1.7</v>
      </c>
      <c r="I265" s="711">
        <v>1.7</v>
      </c>
      <c r="J265" s="713"/>
      <c r="K265" s="713"/>
      <c r="L265" s="711">
        <v>1.7</v>
      </c>
      <c r="M265" s="711">
        <v>1.7</v>
      </c>
      <c r="N265" s="738">
        <v>1.7</v>
      </c>
    </row>
    <row r="266" spans="1:14" s="271" customFormat="1" ht="15">
      <c r="A266" s="489"/>
      <c r="B266" s="490" t="s">
        <v>186</v>
      </c>
      <c r="C266" s="1056" t="s">
        <v>15</v>
      </c>
      <c r="D266" s="1057"/>
      <c r="E266" s="1057"/>
      <c r="F266" s="1057"/>
      <c r="G266" s="1057"/>
      <c r="H266" s="1057"/>
      <c r="I266" s="1057"/>
      <c r="J266" s="1057"/>
      <c r="K266" s="839"/>
      <c r="L266" s="997"/>
      <c r="M266" s="997"/>
      <c r="N266" s="998"/>
    </row>
    <row r="267" spans="1:14" s="271" customFormat="1" ht="22.5" customHeight="1">
      <c r="A267" s="1059"/>
      <c r="B267" s="886" t="s">
        <v>194</v>
      </c>
      <c r="C267" s="889" t="s">
        <v>195</v>
      </c>
      <c r="D267" s="475" t="s">
        <v>17</v>
      </c>
      <c r="E267" s="246">
        <f t="shared" ref="E267:N267" si="257">SUM(E268:E270)</f>
        <v>0</v>
      </c>
      <c r="F267" s="246">
        <f t="shared" si="257"/>
        <v>0</v>
      </c>
      <c r="G267" s="246">
        <f t="shared" si="257"/>
        <v>0</v>
      </c>
      <c r="H267" s="246">
        <f t="shared" si="257"/>
        <v>0</v>
      </c>
      <c r="I267" s="246">
        <f t="shared" si="257"/>
        <v>0</v>
      </c>
      <c r="J267" s="1162"/>
      <c r="K267" s="422">
        <f t="shared" ref="K267" si="258">SUM(K268:K270)</f>
        <v>0</v>
      </c>
      <c r="L267" s="246">
        <f t="shared" si="257"/>
        <v>0</v>
      </c>
      <c r="M267" s="246">
        <f t="shared" si="257"/>
        <v>0</v>
      </c>
      <c r="N267" s="246">
        <f t="shared" si="257"/>
        <v>0</v>
      </c>
    </row>
    <row r="268" spans="1:14" s="271" customFormat="1" ht="19.5">
      <c r="A268" s="1060"/>
      <c r="B268" s="887"/>
      <c r="C268" s="1001"/>
      <c r="D268" s="231" t="s">
        <v>18</v>
      </c>
      <c r="E268" s="240">
        <v>0</v>
      </c>
      <c r="F268" s="241">
        <v>0</v>
      </c>
      <c r="G268" s="241">
        <v>0</v>
      </c>
      <c r="H268" s="241">
        <v>0</v>
      </c>
      <c r="I268" s="241">
        <v>0</v>
      </c>
      <c r="J268" s="1050"/>
      <c r="K268" s="420">
        <v>0</v>
      </c>
      <c r="L268" s="241">
        <v>0</v>
      </c>
      <c r="M268" s="241">
        <v>0</v>
      </c>
      <c r="N268" s="241">
        <v>0</v>
      </c>
    </row>
    <row r="269" spans="1:14" s="271" customFormat="1" ht="19.5">
      <c r="A269" s="1060"/>
      <c r="B269" s="887"/>
      <c r="C269" s="1001"/>
      <c r="D269" s="231" t="s">
        <v>10</v>
      </c>
      <c r="E269" s="240">
        <v>0</v>
      </c>
      <c r="F269" s="241">
        <v>0</v>
      </c>
      <c r="G269" s="241">
        <v>0</v>
      </c>
      <c r="H269" s="241">
        <v>0</v>
      </c>
      <c r="I269" s="241">
        <v>0</v>
      </c>
      <c r="J269" s="1050"/>
      <c r="K269" s="420">
        <v>0</v>
      </c>
      <c r="L269" s="241">
        <v>0</v>
      </c>
      <c r="M269" s="241">
        <v>0</v>
      </c>
      <c r="N269" s="241">
        <v>0</v>
      </c>
    </row>
    <row r="270" spans="1:14" s="271" customFormat="1" ht="98.25" customHeight="1" thickBot="1">
      <c r="A270" s="1060"/>
      <c r="B270" s="1000"/>
      <c r="C270" s="1002"/>
      <c r="D270" s="688" t="s">
        <v>11</v>
      </c>
      <c r="E270" s="690">
        <v>0</v>
      </c>
      <c r="F270" s="690">
        <v>0</v>
      </c>
      <c r="G270" s="690">
        <v>0</v>
      </c>
      <c r="H270" s="690">
        <v>0</v>
      </c>
      <c r="I270" s="690">
        <v>0</v>
      </c>
      <c r="J270" s="1051"/>
      <c r="K270" s="421">
        <v>0</v>
      </c>
      <c r="L270" s="240">
        <v>0</v>
      </c>
      <c r="M270" s="240">
        <v>0</v>
      </c>
      <c r="N270" s="240">
        <v>0</v>
      </c>
    </row>
    <row r="271" spans="1:14" s="271" customFormat="1" ht="24" customHeight="1">
      <c r="A271" s="1006" t="s">
        <v>196</v>
      </c>
      <c r="B271" s="1006"/>
      <c r="C271" s="1006"/>
      <c r="D271" s="1006"/>
      <c r="E271" s="1006"/>
      <c r="F271" s="1006"/>
      <c r="G271" s="1006"/>
      <c r="H271" s="1006"/>
      <c r="I271" s="1006"/>
      <c r="J271" s="1006"/>
      <c r="K271" s="1006"/>
      <c r="L271" s="1006"/>
      <c r="M271" s="1006"/>
      <c r="N271" s="1006"/>
    </row>
    <row r="272" spans="1:14" s="271" customFormat="1" ht="147" customHeight="1">
      <c r="A272" s="533"/>
      <c r="B272" s="539" t="s">
        <v>197</v>
      </c>
      <c r="C272" s="537"/>
      <c r="D272" s="538"/>
      <c r="E272" s="534"/>
      <c r="F272" s="534"/>
      <c r="G272" s="534"/>
      <c r="H272" s="540"/>
      <c r="I272" s="531"/>
      <c r="J272" s="532"/>
      <c r="K272" s="532"/>
      <c r="L272" s="531"/>
      <c r="M272" s="531"/>
      <c r="N272" s="535"/>
    </row>
    <row r="273" spans="1:14" s="271" customFormat="1" ht="118.5" customHeight="1">
      <c r="A273" s="533"/>
      <c r="B273" s="242" t="s">
        <v>95</v>
      </c>
      <c r="C273" s="541">
        <v>0</v>
      </c>
      <c r="D273" s="530" t="s">
        <v>303</v>
      </c>
      <c r="E273" s="542">
        <v>0</v>
      </c>
      <c r="F273" s="543"/>
      <c r="G273" s="543">
        <v>0</v>
      </c>
      <c r="H273" s="544">
        <v>1</v>
      </c>
      <c r="I273" s="542">
        <v>2</v>
      </c>
      <c r="J273" s="545" t="s">
        <v>280</v>
      </c>
      <c r="K273" s="545"/>
      <c r="L273" s="542">
        <v>3</v>
      </c>
      <c r="M273" s="542">
        <v>4</v>
      </c>
      <c r="N273" s="546">
        <v>4</v>
      </c>
    </row>
    <row r="274" spans="1:14" s="271" customFormat="1" ht="22.5" customHeight="1" thickBot="1">
      <c r="A274" s="489"/>
      <c r="B274" s="490" t="s">
        <v>186</v>
      </c>
      <c r="C274" s="1077" t="s">
        <v>15</v>
      </c>
      <c r="D274" s="1078"/>
      <c r="E274" s="1078"/>
      <c r="F274" s="1078"/>
      <c r="G274" s="1078"/>
      <c r="H274" s="1078"/>
      <c r="I274" s="1078"/>
      <c r="J274" s="1078"/>
      <c r="K274" s="839"/>
      <c r="L274" s="997"/>
      <c r="M274" s="997"/>
      <c r="N274" s="998"/>
    </row>
    <row r="275" spans="1:14" s="271" customFormat="1" ht="23.25">
      <c r="A275" s="739"/>
      <c r="B275" s="1079" t="s">
        <v>198</v>
      </c>
      <c r="C275" s="1001" t="s">
        <v>199</v>
      </c>
      <c r="D275" s="740" t="s">
        <v>17</v>
      </c>
      <c r="E275" s="691">
        <f t="shared" ref="E275:I275" si="259">SUM(E276:E278)</f>
        <v>1.2</v>
      </c>
      <c r="F275" s="691">
        <f t="shared" si="259"/>
        <v>0.81</v>
      </c>
      <c r="G275" s="691">
        <f t="shared" si="259"/>
        <v>0.81</v>
      </c>
      <c r="H275" s="691">
        <f t="shared" si="259"/>
        <v>1.2</v>
      </c>
      <c r="I275" s="691">
        <f t="shared" si="259"/>
        <v>1.3</v>
      </c>
      <c r="J275" s="1001" t="s">
        <v>352</v>
      </c>
      <c r="K275" s="246">
        <f t="shared" ref="K275:M275" si="260">SUM(K276:K278)</f>
        <v>1.2</v>
      </c>
      <c r="L275" s="246">
        <f t="shared" si="260"/>
        <v>1.4</v>
      </c>
      <c r="M275" s="246">
        <f t="shared" si="260"/>
        <v>1.4</v>
      </c>
      <c r="N275" s="222">
        <f t="shared" ref="N275:N278" si="261">E275+H275+I275+K275+L275+M275</f>
        <v>7.7000000000000011</v>
      </c>
    </row>
    <row r="276" spans="1:14" s="271" customFormat="1" ht="19.5">
      <c r="A276" s="739"/>
      <c r="B276" s="945"/>
      <c r="C276" s="1001"/>
      <c r="D276" s="231" t="s">
        <v>18</v>
      </c>
      <c r="E276" s="241">
        <v>0</v>
      </c>
      <c r="F276" s="241">
        <v>0</v>
      </c>
      <c r="G276" s="241">
        <v>0</v>
      </c>
      <c r="H276" s="241">
        <v>0</v>
      </c>
      <c r="I276" s="241">
        <v>0</v>
      </c>
      <c r="J276" s="960"/>
      <c r="K276" s="420">
        <v>0</v>
      </c>
      <c r="L276" s="241">
        <v>0</v>
      </c>
      <c r="M276" s="241">
        <v>0</v>
      </c>
      <c r="N276" s="686">
        <f t="shared" si="261"/>
        <v>0</v>
      </c>
    </row>
    <row r="277" spans="1:14" s="271" customFormat="1" ht="59.25" customHeight="1">
      <c r="A277" s="739"/>
      <c r="B277" s="945"/>
      <c r="C277" s="1001"/>
      <c r="D277" s="231" t="s">
        <v>10</v>
      </c>
      <c r="E277" s="241">
        <v>1.2</v>
      </c>
      <c r="F277" s="681">
        <v>0.81</v>
      </c>
      <c r="G277" s="681">
        <v>0.81</v>
      </c>
      <c r="H277" s="241">
        <v>1.2</v>
      </c>
      <c r="I277" s="241">
        <v>1.3</v>
      </c>
      <c r="J277" s="960"/>
      <c r="K277" s="418">
        <v>1.2</v>
      </c>
      <c r="L277" s="241">
        <v>1.4</v>
      </c>
      <c r="M277" s="241">
        <v>1.4</v>
      </c>
      <c r="N277" s="686">
        <f t="shared" si="261"/>
        <v>7.7000000000000011</v>
      </c>
    </row>
    <row r="278" spans="1:14" s="271" customFormat="1" ht="20.25" customHeight="1" thickBot="1">
      <c r="A278" s="739"/>
      <c r="B278" s="1080"/>
      <c r="C278" s="1002"/>
      <c r="D278" s="688" t="s">
        <v>11</v>
      </c>
      <c r="E278" s="690">
        <v>0</v>
      </c>
      <c r="F278" s="690">
        <v>0</v>
      </c>
      <c r="G278" s="690">
        <v>0</v>
      </c>
      <c r="H278" s="690">
        <v>0</v>
      </c>
      <c r="I278" s="690">
        <v>0</v>
      </c>
      <c r="J278" s="1076"/>
      <c r="K278" s="425">
        <v>0</v>
      </c>
      <c r="L278" s="240">
        <v>0</v>
      </c>
      <c r="M278" s="240">
        <v>0</v>
      </c>
      <c r="N278" s="686">
        <f t="shared" si="261"/>
        <v>0</v>
      </c>
    </row>
    <row r="279" spans="1:14" s="271" customFormat="1" ht="193.5" customHeight="1">
      <c r="A279" s="536"/>
      <c r="B279" s="539" t="s">
        <v>200</v>
      </c>
      <c r="C279" s="537"/>
      <c r="D279" s="538"/>
      <c r="E279" s="736"/>
      <c r="F279" s="736"/>
      <c r="G279" s="736"/>
      <c r="H279" s="741"/>
      <c r="I279" s="699"/>
      <c r="J279" s="532"/>
      <c r="K279" s="532"/>
      <c r="L279" s="531"/>
      <c r="M279" s="531"/>
      <c r="N279" s="535"/>
    </row>
    <row r="280" spans="1:14" s="271" customFormat="1" ht="41.25" customHeight="1">
      <c r="A280" s="536"/>
      <c r="B280" s="242" t="s">
        <v>95</v>
      </c>
      <c r="C280" s="742">
        <v>0</v>
      </c>
      <c r="D280" s="530" t="s">
        <v>304</v>
      </c>
      <c r="E280" s="544">
        <v>0</v>
      </c>
      <c r="F280" s="543"/>
      <c r="G280" s="543">
        <v>0</v>
      </c>
      <c r="H280" s="544">
        <v>10</v>
      </c>
      <c r="I280" s="542">
        <v>25</v>
      </c>
      <c r="J280" s="743"/>
      <c r="K280" s="743"/>
      <c r="L280" s="542">
        <v>40</v>
      </c>
      <c r="M280" s="542">
        <v>55</v>
      </c>
      <c r="N280" s="546">
        <v>130</v>
      </c>
    </row>
    <row r="281" spans="1:14" s="271" customFormat="1" ht="15.75" thickBot="1">
      <c r="A281" s="489"/>
      <c r="B281" s="490" t="s">
        <v>186</v>
      </c>
      <c r="C281" s="1056" t="s">
        <v>15</v>
      </c>
      <c r="D281" s="1057"/>
      <c r="E281" s="1057"/>
      <c r="F281" s="1057"/>
      <c r="G281" s="1057"/>
      <c r="H281" s="1057"/>
      <c r="I281" s="1057"/>
      <c r="J281" s="1057"/>
      <c r="K281" s="839"/>
      <c r="L281" s="997"/>
      <c r="M281" s="997"/>
      <c r="N281" s="998"/>
    </row>
    <row r="282" spans="1:14" s="271" customFormat="1" ht="22.5" customHeight="1">
      <c r="A282" s="739"/>
      <c r="B282" s="999" t="s">
        <v>201</v>
      </c>
      <c r="C282" s="889" t="s">
        <v>199</v>
      </c>
      <c r="D282" s="475" t="s">
        <v>17</v>
      </c>
      <c r="E282" s="246">
        <f t="shared" ref="E282:I282" si="262">SUM(E283:E285)</f>
        <v>0</v>
      </c>
      <c r="F282" s="246">
        <f t="shared" si="262"/>
        <v>0</v>
      </c>
      <c r="G282" s="246">
        <f t="shared" si="262"/>
        <v>0</v>
      </c>
      <c r="H282" s="246">
        <f t="shared" si="262"/>
        <v>0</v>
      </c>
      <c r="I282" s="246">
        <f t="shared" si="262"/>
        <v>0</v>
      </c>
      <c r="J282" s="744"/>
      <c r="K282" s="422">
        <f t="shared" ref="K282:N282" si="263">SUM(K283:K285)</f>
        <v>0</v>
      </c>
      <c r="L282" s="246">
        <f t="shared" si="263"/>
        <v>0</v>
      </c>
      <c r="M282" s="246">
        <f t="shared" si="263"/>
        <v>0</v>
      </c>
      <c r="N282" s="246">
        <f t="shared" si="263"/>
        <v>0</v>
      </c>
    </row>
    <row r="283" spans="1:14" s="271" customFormat="1" ht="19.5">
      <c r="A283" s="739"/>
      <c r="B283" s="887"/>
      <c r="C283" s="1001"/>
      <c r="D283" s="231" t="s">
        <v>18</v>
      </c>
      <c r="E283" s="241">
        <v>0</v>
      </c>
      <c r="F283" s="241">
        <v>0</v>
      </c>
      <c r="G283" s="241">
        <v>0</v>
      </c>
      <c r="H283" s="241">
        <v>0</v>
      </c>
      <c r="I283" s="241">
        <v>0</v>
      </c>
      <c r="J283" s="744"/>
      <c r="K283" s="420">
        <v>0</v>
      </c>
      <c r="L283" s="241">
        <v>0</v>
      </c>
      <c r="M283" s="241">
        <v>0</v>
      </c>
      <c r="N283" s="241">
        <v>0</v>
      </c>
    </row>
    <row r="284" spans="1:14" s="271" customFormat="1" ht="19.5">
      <c r="A284" s="739"/>
      <c r="B284" s="887"/>
      <c r="C284" s="1001"/>
      <c r="D284" s="231" t="s">
        <v>10</v>
      </c>
      <c r="E284" s="241">
        <v>0</v>
      </c>
      <c r="F284" s="241">
        <v>0</v>
      </c>
      <c r="G284" s="241">
        <v>0</v>
      </c>
      <c r="H284" s="241">
        <v>0</v>
      </c>
      <c r="I284" s="241">
        <v>0</v>
      </c>
      <c r="J284" s="744"/>
      <c r="K284" s="420">
        <v>0</v>
      </c>
      <c r="L284" s="241">
        <v>0</v>
      </c>
      <c r="M284" s="241">
        <v>0</v>
      </c>
      <c r="N284" s="241">
        <v>0</v>
      </c>
    </row>
    <row r="285" spans="1:14" s="271" customFormat="1" ht="98.25" customHeight="1" thickBot="1">
      <c r="A285" s="739"/>
      <c r="B285" s="1000"/>
      <c r="C285" s="1002"/>
      <c r="D285" s="232" t="s">
        <v>11</v>
      </c>
      <c r="E285" s="240">
        <v>0</v>
      </c>
      <c r="F285" s="240">
        <v>0</v>
      </c>
      <c r="G285" s="240">
        <v>0</v>
      </c>
      <c r="H285" s="240">
        <v>0</v>
      </c>
      <c r="I285" s="240">
        <v>0</v>
      </c>
      <c r="J285" s="744"/>
      <c r="K285" s="421">
        <v>0</v>
      </c>
      <c r="L285" s="240">
        <v>0</v>
      </c>
      <c r="M285" s="240">
        <v>0</v>
      </c>
      <c r="N285" s="240">
        <v>0</v>
      </c>
    </row>
    <row r="286" spans="1:14" s="271" customFormat="1" ht="216.75" customHeight="1">
      <c r="A286" s="536"/>
      <c r="B286" s="745" t="s">
        <v>202</v>
      </c>
      <c r="C286" s="537"/>
      <c r="D286" s="538"/>
      <c r="E286" s="534"/>
      <c r="F286" s="534"/>
      <c r="G286" s="534"/>
      <c r="H286" s="540"/>
      <c r="I286" s="531"/>
      <c r="J286" s="532"/>
      <c r="K286" s="532"/>
      <c r="L286" s="531"/>
      <c r="M286" s="531"/>
      <c r="N286" s="535"/>
    </row>
    <row r="287" spans="1:14" s="271" customFormat="1" ht="239.25" customHeight="1">
      <c r="A287" s="536"/>
      <c r="B287" s="242" t="s">
        <v>95</v>
      </c>
      <c r="C287" s="746">
        <v>0</v>
      </c>
      <c r="D287" s="530"/>
      <c r="E287" s="747">
        <v>0</v>
      </c>
      <c r="F287" s="748"/>
      <c r="G287" s="748"/>
      <c r="H287" s="747">
        <v>10</v>
      </c>
      <c r="I287" s="749">
        <v>20</v>
      </c>
      <c r="J287" s="545" t="s">
        <v>335</v>
      </c>
      <c r="K287" s="750"/>
      <c r="L287" s="749">
        <v>30</v>
      </c>
      <c r="M287" s="749">
        <v>40</v>
      </c>
      <c r="N287" s="751"/>
    </row>
    <row r="288" spans="1:14" s="271" customFormat="1" thickBot="1">
      <c r="A288" s="489"/>
      <c r="B288" s="491" t="s">
        <v>186</v>
      </c>
      <c r="C288" s="976" t="s">
        <v>15</v>
      </c>
      <c r="D288" s="977"/>
      <c r="E288" s="977"/>
      <c r="F288" s="977"/>
      <c r="G288" s="977"/>
      <c r="H288" s="977"/>
      <c r="I288" s="977"/>
      <c r="J288" s="977"/>
      <c r="K288" s="839"/>
      <c r="L288" s="997"/>
      <c r="M288" s="997"/>
      <c r="N288" s="998"/>
    </row>
    <row r="289" spans="1:14" s="271" customFormat="1" ht="22.5" customHeight="1">
      <c r="A289" s="739"/>
      <c r="B289" s="999" t="s">
        <v>203</v>
      </c>
      <c r="C289" s="889" t="s">
        <v>199</v>
      </c>
      <c r="D289" s="475" t="s">
        <v>17</v>
      </c>
      <c r="E289" s="246">
        <f t="shared" ref="E289:I289" si="264">SUM(E290:E292)</f>
        <v>0</v>
      </c>
      <c r="F289" s="246">
        <f t="shared" si="264"/>
        <v>0</v>
      </c>
      <c r="G289" s="246">
        <f t="shared" si="264"/>
        <v>0</v>
      </c>
      <c r="H289" s="246">
        <f t="shared" si="264"/>
        <v>0</v>
      </c>
      <c r="I289" s="246">
        <f t="shared" si="264"/>
        <v>0</v>
      </c>
      <c r="J289" s="923"/>
      <c r="K289" s="422">
        <f t="shared" ref="K289:N289" si="265">SUM(K290:K292)</f>
        <v>0</v>
      </c>
      <c r="L289" s="246">
        <f t="shared" si="265"/>
        <v>0</v>
      </c>
      <c r="M289" s="246">
        <f t="shared" si="265"/>
        <v>0</v>
      </c>
      <c r="N289" s="246">
        <f t="shared" si="265"/>
        <v>0</v>
      </c>
    </row>
    <row r="290" spans="1:14" s="271" customFormat="1" ht="19.5">
      <c r="A290" s="739"/>
      <c r="B290" s="887"/>
      <c r="C290" s="1001"/>
      <c r="D290" s="231" t="s">
        <v>18</v>
      </c>
      <c r="E290" s="241">
        <v>0</v>
      </c>
      <c r="F290" s="241">
        <v>0</v>
      </c>
      <c r="G290" s="241">
        <v>0</v>
      </c>
      <c r="H290" s="241">
        <v>0</v>
      </c>
      <c r="I290" s="241">
        <v>0</v>
      </c>
      <c r="J290" s="890"/>
      <c r="K290" s="420">
        <v>0</v>
      </c>
      <c r="L290" s="241">
        <v>0</v>
      </c>
      <c r="M290" s="241">
        <v>0</v>
      </c>
      <c r="N290" s="241">
        <v>0</v>
      </c>
    </row>
    <row r="291" spans="1:14" s="271" customFormat="1" ht="19.5">
      <c r="A291" s="739"/>
      <c r="B291" s="887"/>
      <c r="C291" s="1001"/>
      <c r="D291" s="231" t="s">
        <v>10</v>
      </c>
      <c r="E291" s="241">
        <v>0</v>
      </c>
      <c r="F291" s="241">
        <v>0</v>
      </c>
      <c r="G291" s="241">
        <v>0</v>
      </c>
      <c r="H291" s="241">
        <v>0</v>
      </c>
      <c r="I291" s="241">
        <v>0</v>
      </c>
      <c r="J291" s="890"/>
      <c r="K291" s="420">
        <v>0</v>
      </c>
      <c r="L291" s="241">
        <v>0</v>
      </c>
      <c r="M291" s="241">
        <v>0</v>
      </c>
      <c r="N291" s="241">
        <v>0</v>
      </c>
    </row>
    <row r="292" spans="1:14" s="271" customFormat="1" thickBot="1">
      <c r="A292" s="739"/>
      <c r="B292" s="1000"/>
      <c r="C292" s="1002"/>
      <c r="D292" s="232" t="s">
        <v>11</v>
      </c>
      <c r="E292" s="247">
        <v>0</v>
      </c>
      <c r="F292" s="247">
        <v>0</v>
      </c>
      <c r="G292" s="247">
        <v>0</v>
      </c>
      <c r="H292" s="247">
        <v>0</v>
      </c>
      <c r="I292" s="240">
        <v>0</v>
      </c>
      <c r="J292" s="891"/>
      <c r="K292" s="425">
        <v>0</v>
      </c>
      <c r="L292" s="240">
        <v>0</v>
      </c>
      <c r="M292" s="240">
        <v>0</v>
      </c>
      <c r="N292" s="240">
        <v>0</v>
      </c>
    </row>
    <row r="293" spans="1:14" s="271" customFormat="1" ht="201.75" customHeight="1">
      <c r="A293" s="536"/>
      <c r="B293" s="539" t="s">
        <v>204</v>
      </c>
      <c r="C293" s="464"/>
      <c r="D293" s="596"/>
      <c r="E293" s="596"/>
      <c r="F293" s="709"/>
      <c r="G293" s="709"/>
      <c r="H293" s="752"/>
      <c r="I293" s="602"/>
      <c r="J293" s="753"/>
      <c r="K293" s="754"/>
      <c r="L293" s="602"/>
      <c r="M293" s="602"/>
      <c r="N293" s="755"/>
    </row>
    <row r="294" spans="1:14" s="271" customFormat="1" ht="213.75" customHeight="1">
      <c r="A294" s="536"/>
      <c r="B294" s="242" t="s">
        <v>95</v>
      </c>
      <c r="C294" s="541">
        <v>0</v>
      </c>
      <c r="D294" s="756"/>
      <c r="E294" s="542">
        <v>0</v>
      </c>
      <c r="F294" s="543"/>
      <c r="G294" s="543">
        <v>0</v>
      </c>
      <c r="H294" s="544">
        <v>11</v>
      </c>
      <c r="I294" s="749">
        <v>22</v>
      </c>
      <c r="J294" s="545" t="s">
        <v>335</v>
      </c>
      <c r="K294" s="750"/>
      <c r="L294" s="749">
        <v>33</v>
      </c>
      <c r="M294" s="749">
        <v>44</v>
      </c>
      <c r="N294" s="757">
        <v>44</v>
      </c>
    </row>
    <row r="295" spans="1:14" s="271" customFormat="1" ht="40.5" customHeight="1" thickBot="1">
      <c r="A295" s="236"/>
      <c r="B295" s="491" t="s">
        <v>186</v>
      </c>
      <c r="C295" s="1054" t="s">
        <v>15</v>
      </c>
      <c r="D295" s="1055"/>
      <c r="E295" s="1055"/>
      <c r="F295" s="1055"/>
      <c r="G295" s="1055"/>
      <c r="H295" s="1055"/>
      <c r="I295" s="1055"/>
      <c r="J295" s="1055"/>
      <c r="K295" s="838"/>
      <c r="L295" s="1163"/>
      <c r="M295" s="1163"/>
      <c r="N295" s="1164"/>
    </row>
    <row r="296" spans="1:14" s="271" customFormat="1" ht="23.25" customHeight="1">
      <c r="A296" s="739"/>
      <c r="B296" s="1165" t="s">
        <v>205</v>
      </c>
      <c r="C296" s="1001" t="s">
        <v>199</v>
      </c>
      <c r="D296" s="740" t="s">
        <v>17</v>
      </c>
      <c r="E296" s="691">
        <f t="shared" ref="E296:M296" si="266">SUM(E297:E299)</f>
        <v>0.8</v>
      </c>
      <c r="F296" s="691">
        <f t="shared" si="266"/>
        <v>0.8</v>
      </c>
      <c r="G296" s="691">
        <f t="shared" si="266"/>
        <v>0.26</v>
      </c>
      <c r="H296" s="691">
        <f t="shared" si="266"/>
        <v>0.8</v>
      </c>
      <c r="I296" s="691">
        <f t="shared" si="266"/>
        <v>0.9</v>
      </c>
      <c r="J296" s="1001" t="s">
        <v>336</v>
      </c>
      <c r="K296" s="422">
        <f t="shared" ref="K296" si="267">SUM(K297:K299)</f>
        <v>0.8</v>
      </c>
      <c r="L296" s="246">
        <f t="shared" si="266"/>
        <v>0.9</v>
      </c>
      <c r="M296" s="246">
        <f t="shared" si="266"/>
        <v>1</v>
      </c>
      <c r="N296" s="222">
        <f t="shared" ref="N296:N299" si="268">E296+H296+I296+K296+L296+M296</f>
        <v>5.2</v>
      </c>
    </row>
    <row r="297" spans="1:14" s="271" customFormat="1" ht="23.25" customHeight="1">
      <c r="A297" s="739"/>
      <c r="B297" s="1129"/>
      <c r="C297" s="1001"/>
      <c r="D297" s="231" t="s">
        <v>18</v>
      </c>
      <c r="E297" s="758">
        <v>0</v>
      </c>
      <c r="F297" s="758">
        <v>0</v>
      </c>
      <c r="G297" s="758">
        <v>0</v>
      </c>
      <c r="H297" s="758">
        <v>0</v>
      </c>
      <c r="I297" s="241">
        <v>0</v>
      </c>
      <c r="J297" s="960"/>
      <c r="K297" s="426">
        <v>0</v>
      </c>
      <c r="L297" s="241">
        <v>0</v>
      </c>
      <c r="M297" s="241">
        <v>0</v>
      </c>
      <c r="N297" s="686">
        <f t="shared" si="268"/>
        <v>0</v>
      </c>
    </row>
    <row r="298" spans="1:14" s="271" customFormat="1" ht="19.5">
      <c r="A298" s="739"/>
      <c r="B298" s="1129"/>
      <c r="C298" s="1001"/>
      <c r="D298" s="231" t="s">
        <v>10</v>
      </c>
      <c r="E298" s="241">
        <v>0.8</v>
      </c>
      <c r="F298" s="681">
        <v>0.8</v>
      </c>
      <c r="G298" s="681">
        <v>0.26</v>
      </c>
      <c r="H298" s="241">
        <v>0.8</v>
      </c>
      <c r="I298" s="241">
        <v>0.9</v>
      </c>
      <c r="J298" s="960"/>
      <c r="K298" s="418">
        <v>0.8</v>
      </c>
      <c r="L298" s="241">
        <v>0.9</v>
      </c>
      <c r="M298" s="241">
        <v>1</v>
      </c>
      <c r="N298" s="686">
        <f t="shared" si="268"/>
        <v>5.2</v>
      </c>
    </row>
    <row r="299" spans="1:14" s="271" customFormat="1" ht="110.25" customHeight="1" thickBot="1">
      <c r="A299" s="739"/>
      <c r="B299" s="1166"/>
      <c r="C299" s="1002"/>
      <c r="D299" s="688" t="s">
        <v>11</v>
      </c>
      <c r="E299" s="690">
        <v>0</v>
      </c>
      <c r="F299" s="690">
        <v>0</v>
      </c>
      <c r="G299" s="690">
        <v>0</v>
      </c>
      <c r="H299" s="690">
        <v>0</v>
      </c>
      <c r="I299" s="690">
        <v>0</v>
      </c>
      <c r="J299" s="1076"/>
      <c r="K299" s="425">
        <v>0</v>
      </c>
      <c r="L299" s="240">
        <v>0</v>
      </c>
      <c r="M299" s="240">
        <v>0</v>
      </c>
      <c r="N299" s="686">
        <f t="shared" si="268"/>
        <v>0</v>
      </c>
    </row>
    <row r="300" spans="1:14" s="271" customFormat="1" ht="128.25" customHeight="1">
      <c r="A300" s="536"/>
      <c r="B300" s="539" t="s">
        <v>206</v>
      </c>
      <c r="C300" s="537"/>
      <c r="D300" s="538"/>
      <c r="E300" s="736"/>
      <c r="F300" s="736"/>
      <c r="G300" s="736"/>
      <c r="H300" s="741"/>
      <c r="I300" s="699"/>
      <c r="J300" s="532"/>
      <c r="K300" s="532"/>
      <c r="L300" s="531"/>
      <c r="M300" s="531"/>
      <c r="N300" s="535"/>
    </row>
    <row r="301" spans="1:14" s="271" customFormat="1" ht="221.25" customHeight="1">
      <c r="A301" s="536"/>
      <c r="B301" s="242" t="s">
        <v>95</v>
      </c>
      <c r="C301" s="541">
        <v>0</v>
      </c>
      <c r="D301" s="530" t="s">
        <v>304</v>
      </c>
      <c r="E301" s="544">
        <v>5</v>
      </c>
      <c r="F301" s="543"/>
      <c r="G301" s="543">
        <v>0</v>
      </c>
      <c r="H301" s="544">
        <v>0</v>
      </c>
      <c r="I301" s="749">
        <v>5</v>
      </c>
      <c r="J301" s="545" t="s">
        <v>389</v>
      </c>
      <c r="K301" s="750"/>
      <c r="L301" s="749">
        <v>15</v>
      </c>
      <c r="M301" s="749">
        <v>20</v>
      </c>
      <c r="N301" s="751">
        <v>20</v>
      </c>
    </row>
    <row r="302" spans="1:14" s="271" customFormat="1" ht="15.75" thickBot="1">
      <c r="A302" s="489"/>
      <c r="B302" s="490" t="s">
        <v>186</v>
      </c>
      <c r="C302" s="1056" t="s">
        <v>15</v>
      </c>
      <c r="D302" s="1057"/>
      <c r="E302" s="1057"/>
      <c r="F302" s="1057"/>
      <c r="G302" s="1057"/>
      <c r="H302" s="1057"/>
      <c r="I302" s="1057"/>
      <c r="J302" s="1057"/>
      <c r="K302" s="839"/>
      <c r="L302" s="997"/>
      <c r="M302" s="997"/>
      <c r="N302" s="998"/>
    </row>
    <row r="303" spans="1:14" s="271" customFormat="1" ht="22.5">
      <c r="A303" s="739"/>
      <c r="B303" s="999" t="s">
        <v>207</v>
      </c>
      <c r="C303" s="889" t="s">
        <v>199</v>
      </c>
      <c r="D303" s="475" t="s">
        <v>17</v>
      </c>
      <c r="E303" s="246">
        <f t="shared" ref="E303:I303" si="269">SUM(E304:E306)</f>
        <v>0</v>
      </c>
      <c r="F303" s="246">
        <f t="shared" si="269"/>
        <v>0</v>
      </c>
      <c r="G303" s="246">
        <f t="shared" si="269"/>
        <v>0</v>
      </c>
      <c r="H303" s="246">
        <f t="shared" si="269"/>
        <v>0</v>
      </c>
      <c r="I303" s="246">
        <f t="shared" si="269"/>
        <v>0</v>
      </c>
      <c r="J303" s="1003"/>
      <c r="K303" s="422">
        <f t="shared" ref="K303:N303" si="270">SUM(K304:K306)</f>
        <v>0</v>
      </c>
      <c r="L303" s="246">
        <f t="shared" si="270"/>
        <v>0</v>
      </c>
      <c r="M303" s="246">
        <f t="shared" si="270"/>
        <v>0</v>
      </c>
      <c r="N303" s="246">
        <f t="shared" si="270"/>
        <v>0</v>
      </c>
    </row>
    <row r="304" spans="1:14" s="271" customFormat="1" ht="22.5" customHeight="1">
      <c r="A304" s="739"/>
      <c r="B304" s="887"/>
      <c r="C304" s="1001"/>
      <c r="D304" s="231" t="s">
        <v>18</v>
      </c>
      <c r="E304" s="241">
        <v>0</v>
      </c>
      <c r="F304" s="241">
        <v>0</v>
      </c>
      <c r="G304" s="241">
        <v>0</v>
      </c>
      <c r="H304" s="241">
        <v>0</v>
      </c>
      <c r="I304" s="241">
        <v>0</v>
      </c>
      <c r="J304" s="1004"/>
      <c r="K304" s="420">
        <v>0</v>
      </c>
      <c r="L304" s="241">
        <v>0</v>
      </c>
      <c r="M304" s="241">
        <v>0</v>
      </c>
      <c r="N304" s="241">
        <v>0</v>
      </c>
    </row>
    <row r="305" spans="1:14" s="271" customFormat="1" ht="19.5">
      <c r="A305" s="739"/>
      <c r="B305" s="887"/>
      <c r="C305" s="1001"/>
      <c r="D305" s="231" t="s">
        <v>10</v>
      </c>
      <c r="E305" s="241">
        <v>0</v>
      </c>
      <c r="F305" s="241">
        <v>0</v>
      </c>
      <c r="G305" s="241">
        <v>0</v>
      </c>
      <c r="H305" s="241">
        <v>0</v>
      </c>
      <c r="I305" s="241">
        <v>0</v>
      </c>
      <c r="J305" s="1004"/>
      <c r="K305" s="420">
        <v>0</v>
      </c>
      <c r="L305" s="241">
        <v>0</v>
      </c>
      <c r="M305" s="241">
        <v>0</v>
      </c>
      <c r="N305" s="241">
        <v>0</v>
      </c>
    </row>
    <row r="306" spans="1:14" s="271" customFormat="1" thickBot="1">
      <c r="A306" s="739"/>
      <c r="B306" s="1000"/>
      <c r="C306" s="1002"/>
      <c r="D306" s="232" t="s">
        <v>11</v>
      </c>
      <c r="E306" s="247">
        <v>0</v>
      </c>
      <c r="F306" s="247">
        <v>0</v>
      </c>
      <c r="G306" s="247">
        <v>0</v>
      </c>
      <c r="H306" s="247">
        <v>0</v>
      </c>
      <c r="I306" s="240">
        <v>0</v>
      </c>
      <c r="J306" s="1005"/>
      <c r="K306" s="425">
        <v>0</v>
      </c>
      <c r="L306" s="240">
        <v>0</v>
      </c>
      <c r="M306" s="240">
        <v>0</v>
      </c>
      <c r="N306" s="240">
        <v>0</v>
      </c>
    </row>
    <row r="307" spans="1:14" s="271" customFormat="1" ht="30.75" customHeight="1">
      <c r="A307" s="1006" t="s">
        <v>208</v>
      </c>
      <c r="B307" s="1006"/>
      <c r="C307" s="1006"/>
      <c r="D307" s="1006"/>
      <c r="E307" s="1006"/>
      <c r="F307" s="1006"/>
      <c r="G307" s="1006"/>
      <c r="H307" s="1006"/>
      <c r="I307" s="1006"/>
      <c r="J307" s="1006"/>
      <c r="K307" s="1006"/>
      <c r="L307" s="1006"/>
      <c r="M307" s="1006"/>
      <c r="N307" s="1006"/>
    </row>
    <row r="308" spans="1:14" s="271" customFormat="1" ht="140.25" customHeight="1">
      <c r="A308" s="536"/>
      <c r="B308" s="539" t="s">
        <v>209</v>
      </c>
      <c r="C308" s="537"/>
      <c r="D308" s="538"/>
      <c r="E308" s="534"/>
      <c r="F308" s="534"/>
      <c r="G308" s="534"/>
      <c r="H308" s="540"/>
      <c r="I308" s="531"/>
      <c r="J308" s="759" t="s">
        <v>360</v>
      </c>
      <c r="K308" s="532"/>
      <c r="L308" s="531"/>
      <c r="M308" s="531"/>
      <c r="N308" s="535"/>
    </row>
    <row r="309" spans="1:14" s="271" customFormat="1" ht="50.25" customHeight="1">
      <c r="A309" s="536"/>
      <c r="B309" s="242" t="s">
        <v>95</v>
      </c>
      <c r="C309" s="760">
        <v>0</v>
      </c>
      <c r="D309" s="530" t="s">
        <v>305</v>
      </c>
      <c r="E309" s="542">
        <v>0</v>
      </c>
      <c r="F309" s="543"/>
      <c r="G309" s="543">
        <v>0</v>
      </c>
      <c r="H309" s="544">
        <v>10</v>
      </c>
      <c r="I309" s="542">
        <v>20</v>
      </c>
      <c r="J309" s="547"/>
      <c r="K309" s="547"/>
      <c r="L309" s="542">
        <v>30</v>
      </c>
      <c r="M309" s="542">
        <v>40</v>
      </c>
      <c r="N309" s="761">
        <v>40</v>
      </c>
    </row>
    <row r="310" spans="1:14" s="271" customFormat="1" ht="15.75" thickBot="1">
      <c r="A310" s="489"/>
      <c r="B310" s="490" t="s">
        <v>186</v>
      </c>
      <c r="C310" s="1056" t="s">
        <v>15</v>
      </c>
      <c r="D310" s="1057"/>
      <c r="E310" s="1057"/>
      <c r="F310" s="1057"/>
      <c r="G310" s="1057"/>
      <c r="H310" s="1057"/>
      <c r="I310" s="1057"/>
      <c r="J310" s="1057"/>
      <c r="K310" s="839"/>
      <c r="L310" s="997"/>
      <c r="M310" s="997"/>
      <c r="N310" s="998"/>
    </row>
    <row r="311" spans="1:14" s="271" customFormat="1" ht="22.5" customHeight="1">
      <c r="A311" s="739"/>
      <c r="B311" s="999" t="s">
        <v>210</v>
      </c>
      <c r="C311" s="889" t="s">
        <v>199</v>
      </c>
      <c r="D311" s="475" t="s">
        <v>17</v>
      </c>
      <c r="E311" s="246">
        <f t="shared" ref="E311:I311" si="271">SUM(E312:E314)</f>
        <v>0</v>
      </c>
      <c r="F311" s="246">
        <f t="shared" si="271"/>
        <v>0</v>
      </c>
      <c r="G311" s="246">
        <f t="shared" si="271"/>
        <v>0</v>
      </c>
      <c r="H311" s="246">
        <f t="shared" si="271"/>
        <v>0</v>
      </c>
      <c r="I311" s="246">
        <f t="shared" si="271"/>
        <v>0</v>
      </c>
      <c r="J311" s="923"/>
      <c r="K311" s="422">
        <f t="shared" ref="K311:N311" si="272">SUM(K312:K314)</f>
        <v>0</v>
      </c>
      <c r="L311" s="246">
        <f t="shared" si="272"/>
        <v>0</v>
      </c>
      <c r="M311" s="246">
        <f t="shared" si="272"/>
        <v>0</v>
      </c>
      <c r="N311" s="246">
        <f t="shared" si="272"/>
        <v>0</v>
      </c>
    </row>
    <row r="312" spans="1:14" s="271" customFormat="1" ht="19.5">
      <c r="A312" s="739"/>
      <c r="B312" s="887"/>
      <c r="C312" s="1001"/>
      <c r="D312" s="231" t="s">
        <v>18</v>
      </c>
      <c r="E312" s="241">
        <v>0</v>
      </c>
      <c r="F312" s="241">
        <v>0</v>
      </c>
      <c r="G312" s="241">
        <v>0</v>
      </c>
      <c r="H312" s="241">
        <v>0</v>
      </c>
      <c r="I312" s="241">
        <v>0</v>
      </c>
      <c r="J312" s="890"/>
      <c r="K312" s="420">
        <v>0</v>
      </c>
      <c r="L312" s="241">
        <v>0</v>
      </c>
      <c r="M312" s="241">
        <v>0</v>
      </c>
      <c r="N312" s="241">
        <v>0</v>
      </c>
    </row>
    <row r="313" spans="1:14" s="271" customFormat="1" ht="19.5">
      <c r="A313" s="739"/>
      <c r="B313" s="887"/>
      <c r="C313" s="1001"/>
      <c r="D313" s="231" t="s">
        <v>10</v>
      </c>
      <c r="E313" s="241">
        <v>0</v>
      </c>
      <c r="F313" s="241">
        <v>0</v>
      </c>
      <c r="G313" s="241">
        <v>0</v>
      </c>
      <c r="H313" s="241">
        <v>0</v>
      </c>
      <c r="I313" s="241">
        <v>0</v>
      </c>
      <c r="J313" s="890"/>
      <c r="K313" s="420">
        <v>0</v>
      </c>
      <c r="L313" s="241">
        <v>0</v>
      </c>
      <c r="M313" s="241">
        <v>0</v>
      </c>
      <c r="N313" s="241">
        <v>0</v>
      </c>
    </row>
    <row r="314" spans="1:14" s="271" customFormat="1" ht="99.75" customHeight="1" thickBot="1">
      <c r="A314" s="739"/>
      <c r="B314" s="1000"/>
      <c r="C314" s="1002"/>
      <c r="D314" s="688" t="s">
        <v>11</v>
      </c>
      <c r="E314" s="690">
        <v>0</v>
      </c>
      <c r="F314" s="690">
        <v>0</v>
      </c>
      <c r="G314" s="690">
        <v>0</v>
      </c>
      <c r="H314" s="690">
        <v>0</v>
      </c>
      <c r="I314" s="690">
        <v>0</v>
      </c>
      <c r="J314" s="1007"/>
      <c r="K314" s="762">
        <v>0</v>
      </c>
      <c r="L314" s="690">
        <v>0</v>
      </c>
      <c r="M314" s="690">
        <v>0</v>
      </c>
      <c r="N314" s="690">
        <v>0</v>
      </c>
    </row>
    <row r="315" spans="1:14" s="271" customFormat="1" ht="101.25">
      <c r="A315" s="536"/>
      <c r="B315" s="539" t="s">
        <v>306</v>
      </c>
      <c r="C315" s="537"/>
      <c r="D315" s="729"/>
      <c r="E315" s="763"/>
      <c r="F315" s="763"/>
      <c r="G315" s="763"/>
      <c r="H315" s="764"/>
      <c r="I315" s="699"/>
      <c r="J315" s="765" t="s">
        <v>362</v>
      </c>
      <c r="K315" s="766"/>
      <c r="L315" s="699"/>
      <c r="M315" s="699"/>
      <c r="N315" s="767"/>
    </row>
    <row r="316" spans="1:14" s="271" customFormat="1">
      <c r="A316" s="536"/>
      <c r="B316" s="242" t="s">
        <v>95</v>
      </c>
      <c r="C316" s="541">
        <v>0</v>
      </c>
      <c r="D316" s="530" t="s">
        <v>305</v>
      </c>
      <c r="E316" s="542">
        <v>0</v>
      </c>
      <c r="F316" s="543"/>
      <c r="G316" s="543">
        <v>0</v>
      </c>
      <c r="H316" s="544">
        <v>0</v>
      </c>
      <c r="I316" s="542">
        <v>2</v>
      </c>
      <c r="J316" s="547"/>
      <c r="K316" s="547"/>
      <c r="L316" s="542">
        <v>4</v>
      </c>
      <c r="M316" s="542">
        <v>5</v>
      </c>
      <c r="N316" s="761">
        <v>5</v>
      </c>
    </row>
    <row r="317" spans="1:14" s="271" customFormat="1" thickBot="1">
      <c r="A317" s="489"/>
      <c r="B317" s="490" t="s">
        <v>186</v>
      </c>
      <c r="C317" s="976" t="s">
        <v>15</v>
      </c>
      <c r="D317" s="977"/>
      <c r="E317" s="977"/>
      <c r="F317" s="977"/>
      <c r="G317" s="977"/>
      <c r="H317" s="977"/>
      <c r="I317" s="977"/>
      <c r="J317" s="977"/>
      <c r="K317" s="839"/>
      <c r="L317" s="997"/>
      <c r="M317" s="997"/>
      <c r="N317" s="998"/>
    </row>
    <row r="318" spans="1:14" s="271" customFormat="1" ht="23.25" customHeight="1">
      <c r="A318" s="739"/>
      <c r="B318" s="999" t="s">
        <v>211</v>
      </c>
      <c r="C318" s="889" t="s">
        <v>199</v>
      </c>
      <c r="D318" s="475" t="s">
        <v>17</v>
      </c>
      <c r="E318" s="246">
        <f t="shared" ref="E318:I318" si="273">SUM(E319:E321)</f>
        <v>0</v>
      </c>
      <c r="F318" s="246">
        <f t="shared" si="273"/>
        <v>0</v>
      </c>
      <c r="G318" s="246">
        <f t="shared" si="273"/>
        <v>0</v>
      </c>
      <c r="H318" s="246">
        <f t="shared" si="273"/>
        <v>0</v>
      </c>
      <c r="I318" s="246">
        <f t="shared" si="273"/>
        <v>0</v>
      </c>
      <c r="J318" s="1003"/>
      <c r="K318" s="422">
        <f t="shared" ref="K318:N318" si="274">SUM(K319:K321)</f>
        <v>0</v>
      </c>
      <c r="L318" s="246">
        <f t="shared" si="274"/>
        <v>0</v>
      </c>
      <c r="M318" s="246">
        <f t="shared" si="274"/>
        <v>0</v>
      </c>
      <c r="N318" s="246">
        <f t="shared" si="274"/>
        <v>0</v>
      </c>
    </row>
    <row r="319" spans="1:14" s="271" customFormat="1" ht="19.5">
      <c r="A319" s="739"/>
      <c r="B319" s="887"/>
      <c r="C319" s="1001"/>
      <c r="D319" s="231" t="s">
        <v>18</v>
      </c>
      <c r="E319" s="241">
        <v>0</v>
      </c>
      <c r="F319" s="241">
        <v>0</v>
      </c>
      <c r="G319" s="241">
        <v>0</v>
      </c>
      <c r="H319" s="241">
        <v>0</v>
      </c>
      <c r="I319" s="241">
        <v>0</v>
      </c>
      <c r="J319" s="1004"/>
      <c r="K319" s="420">
        <v>0</v>
      </c>
      <c r="L319" s="241">
        <v>0</v>
      </c>
      <c r="M319" s="241">
        <v>0</v>
      </c>
      <c r="N319" s="241">
        <v>0</v>
      </c>
    </row>
    <row r="320" spans="1:14" s="271" customFormat="1" ht="19.5">
      <c r="A320" s="739"/>
      <c r="B320" s="887"/>
      <c r="C320" s="1001"/>
      <c r="D320" s="231" t="s">
        <v>10</v>
      </c>
      <c r="E320" s="241">
        <v>0</v>
      </c>
      <c r="F320" s="241">
        <v>0</v>
      </c>
      <c r="G320" s="241">
        <v>0</v>
      </c>
      <c r="H320" s="241">
        <v>0</v>
      </c>
      <c r="I320" s="241">
        <v>0</v>
      </c>
      <c r="J320" s="1004"/>
      <c r="K320" s="420">
        <v>0</v>
      </c>
      <c r="L320" s="241">
        <v>0</v>
      </c>
      <c r="M320" s="241">
        <v>0</v>
      </c>
      <c r="N320" s="241">
        <v>0</v>
      </c>
    </row>
    <row r="321" spans="1:14" s="271" customFormat="1" ht="120.75" customHeight="1" thickBot="1">
      <c r="A321" s="739"/>
      <c r="B321" s="1000"/>
      <c r="C321" s="1002"/>
      <c r="D321" s="232" t="s">
        <v>11</v>
      </c>
      <c r="E321" s="247">
        <v>0</v>
      </c>
      <c r="F321" s="247">
        <v>0</v>
      </c>
      <c r="G321" s="247">
        <v>0</v>
      </c>
      <c r="H321" s="247">
        <v>0</v>
      </c>
      <c r="I321" s="240">
        <v>0</v>
      </c>
      <c r="J321" s="1005"/>
      <c r="K321" s="425">
        <v>0</v>
      </c>
      <c r="L321" s="240">
        <v>0</v>
      </c>
      <c r="M321" s="240">
        <v>0</v>
      </c>
      <c r="N321" s="240">
        <v>0</v>
      </c>
    </row>
    <row r="322" spans="1:14" s="271" customFormat="1" ht="28.5" customHeight="1">
      <c r="A322" s="1006" t="s">
        <v>212</v>
      </c>
      <c r="B322" s="1006"/>
      <c r="C322" s="1006"/>
      <c r="D322" s="1006"/>
      <c r="E322" s="1006"/>
      <c r="F322" s="1006"/>
      <c r="G322" s="1006"/>
      <c r="H322" s="1006"/>
      <c r="I322" s="1006"/>
      <c r="J322" s="1006"/>
      <c r="K322" s="1006"/>
      <c r="L322" s="1006"/>
      <c r="M322" s="1006"/>
      <c r="N322" s="1006"/>
    </row>
    <row r="323" spans="1:14" s="271" customFormat="1" ht="177.75" customHeight="1">
      <c r="A323" s="536"/>
      <c r="B323" s="539" t="s">
        <v>213</v>
      </c>
      <c r="C323" s="537"/>
      <c r="D323" s="538"/>
      <c r="E323" s="534"/>
      <c r="F323" s="534"/>
      <c r="G323" s="534"/>
      <c r="H323" s="540"/>
      <c r="I323" s="531"/>
      <c r="J323" s="532"/>
      <c r="K323" s="532"/>
      <c r="L323" s="531"/>
      <c r="M323" s="531"/>
      <c r="N323" s="535"/>
    </row>
    <row r="324" spans="1:14" s="271" customFormat="1">
      <c r="A324" s="536"/>
      <c r="B324" s="242" t="s">
        <v>95</v>
      </c>
      <c r="C324" s="548">
        <v>1.0000000000000001E-5</v>
      </c>
      <c r="D324" s="768">
        <v>43100</v>
      </c>
      <c r="E324" s="542">
        <v>4.2999999999999999E-4</v>
      </c>
      <c r="F324" s="543">
        <v>0</v>
      </c>
      <c r="G324" s="548">
        <v>1E-4</v>
      </c>
      <c r="H324" s="542">
        <v>4.4000000000000002E-4</v>
      </c>
      <c r="I324" s="769">
        <v>6.0999999999999997E-4</v>
      </c>
      <c r="J324" s="770"/>
      <c r="K324" s="771"/>
      <c r="L324" s="772">
        <v>6.9999999999999999E-4</v>
      </c>
      <c r="M324" s="769">
        <v>7.9000000000000001E-4</v>
      </c>
      <c r="N324" s="617">
        <v>7.9000000000000001E-4</v>
      </c>
    </row>
    <row r="325" spans="1:14" s="271" customFormat="1" ht="22.5" customHeight="1">
      <c r="A325" s="1006" t="s">
        <v>214</v>
      </c>
      <c r="B325" s="1006"/>
      <c r="C325" s="1006"/>
      <c r="D325" s="1006"/>
      <c r="E325" s="1006"/>
      <c r="F325" s="1006"/>
      <c r="G325" s="1006"/>
      <c r="H325" s="1006"/>
      <c r="I325" s="1006"/>
      <c r="J325" s="1006"/>
      <c r="K325" s="1006"/>
      <c r="L325" s="1006"/>
      <c r="M325" s="1006"/>
      <c r="N325" s="1006"/>
    </row>
    <row r="326" spans="1:14" s="271" customFormat="1" ht="129" customHeight="1">
      <c r="A326" s="536"/>
      <c r="B326" s="539" t="s">
        <v>215</v>
      </c>
      <c r="C326" s="537"/>
      <c r="D326" s="538"/>
      <c r="E326" s="534"/>
      <c r="F326" s="534"/>
      <c r="G326" s="534"/>
      <c r="H326" s="540"/>
      <c r="I326" s="531"/>
      <c r="J326" s="532"/>
      <c r="K326" s="532"/>
      <c r="L326" s="531"/>
      <c r="M326" s="531"/>
      <c r="N326" s="535"/>
    </row>
    <row r="327" spans="1:14" s="271" customFormat="1">
      <c r="A327" s="536"/>
      <c r="B327" s="242" t="s">
        <v>95</v>
      </c>
      <c r="C327" s="548">
        <v>6.9999999999999994E-5</v>
      </c>
      <c r="D327" s="549" t="s">
        <v>107</v>
      </c>
      <c r="E327" s="550">
        <v>7.7000000000000001E-5</v>
      </c>
      <c r="F327" s="543"/>
      <c r="G327" s="551">
        <v>2.7799999999999998E-4</v>
      </c>
      <c r="H327" s="550">
        <v>8.1000000000000004E-5</v>
      </c>
      <c r="I327" s="550">
        <v>8.6000000000000003E-5</v>
      </c>
      <c r="J327" s="547"/>
      <c r="K327" s="547"/>
      <c r="L327" s="550">
        <v>9.3999999999999994E-5</v>
      </c>
      <c r="M327" s="542">
        <v>1E-4</v>
      </c>
      <c r="N327" s="542"/>
    </row>
    <row r="328" spans="1:14" s="271" customFormat="1" thickBot="1">
      <c r="A328" s="489"/>
      <c r="B328" s="490" t="s">
        <v>186</v>
      </c>
      <c r="C328" s="976" t="s">
        <v>15</v>
      </c>
      <c r="D328" s="977"/>
      <c r="E328" s="977"/>
      <c r="F328" s="977"/>
      <c r="G328" s="977"/>
      <c r="H328" s="977"/>
      <c r="I328" s="977"/>
      <c r="J328" s="977"/>
      <c r="K328" s="839"/>
      <c r="L328" s="997"/>
      <c r="M328" s="997"/>
      <c r="N328" s="998"/>
    </row>
    <row r="329" spans="1:14" s="271" customFormat="1" ht="19.5" customHeight="1">
      <c r="A329" s="739"/>
      <c r="B329" s="999" t="s">
        <v>216</v>
      </c>
      <c r="C329" s="889" t="s">
        <v>217</v>
      </c>
      <c r="D329" s="475" t="s">
        <v>17</v>
      </c>
      <c r="E329" s="246">
        <f t="shared" ref="E329:I329" si="275">SUM(E330:E332)</f>
        <v>0</v>
      </c>
      <c r="F329" s="246">
        <f t="shared" si="275"/>
        <v>0</v>
      </c>
      <c r="G329" s="246">
        <f t="shared" si="275"/>
        <v>0</v>
      </c>
      <c r="H329" s="246">
        <f t="shared" si="275"/>
        <v>0</v>
      </c>
      <c r="I329" s="56">
        <f t="shared" si="275"/>
        <v>0</v>
      </c>
      <c r="J329" s="923"/>
      <c r="K329" s="422">
        <f t="shared" ref="K329:N329" si="276">SUM(K330:K332)</f>
        <v>0</v>
      </c>
      <c r="L329" s="56">
        <f t="shared" si="276"/>
        <v>0</v>
      </c>
      <c r="M329" s="56">
        <f t="shared" si="276"/>
        <v>0</v>
      </c>
      <c r="N329" s="56">
        <f t="shared" si="276"/>
        <v>0</v>
      </c>
    </row>
    <row r="330" spans="1:14" s="271" customFormat="1" ht="102" customHeight="1">
      <c r="A330" s="739"/>
      <c r="B330" s="887"/>
      <c r="C330" s="1001"/>
      <c r="D330" s="231" t="s">
        <v>18</v>
      </c>
      <c r="E330" s="241">
        <v>0</v>
      </c>
      <c r="F330" s="241">
        <v>0</v>
      </c>
      <c r="G330" s="241">
        <v>0</v>
      </c>
      <c r="H330" s="241">
        <v>0</v>
      </c>
      <c r="I330" s="241">
        <v>0</v>
      </c>
      <c r="J330" s="890"/>
      <c r="K330" s="420">
        <v>0</v>
      </c>
      <c r="L330" s="241">
        <v>0</v>
      </c>
      <c r="M330" s="241">
        <v>0</v>
      </c>
      <c r="N330" s="241">
        <v>0</v>
      </c>
    </row>
    <row r="331" spans="1:14" s="271" customFormat="1" ht="75.75" customHeight="1">
      <c r="A331" s="739"/>
      <c r="B331" s="887"/>
      <c r="C331" s="1001"/>
      <c r="D331" s="231" t="s">
        <v>10</v>
      </c>
      <c r="E331" s="241">
        <v>0</v>
      </c>
      <c r="F331" s="241">
        <v>0</v>
      </c>
      <c r="G331" s="241">
        <v>0</v>
      </c>
      <c r="H331" s="241">
        <v>0</v>
      </c>
      <c r="I331" s="241">
        <v>0</v>
      </c>
      <c r="J331" s="890"/>
      <c r="K331" s="420">
        <v>0</v>
      </c>
      <c r="L331" s="241">
        <v>0</v>
      </c>
      <c r="M331" s="241">
        <v>0</v>
      </c>
      <c r="N331" s="241">
        <v>0</v>
      </c>
    </row>
    <row r="332" spans="1:14" s="271" customFormat="1" thickBot="1">
      <c r="A332" s="739"/>
      <c r="B332" s="1000"/>
      <c r="C332" s="1002"/>
      <c r="D332" s="232" t="s">
        <v>11</v>
      </c>
      <c r="E332" s="247">
        <v>0</v>
      </c>
      <c r="F332" s="247">
        <v>0</v>
      </c>
      <c r="G332" s="247">
        <v>0</v>
      </c>
      <c r="H332" s="247">
        <v>0</v>
      </c>
      <c r="I332" s="240">
        <v>0</v>
      </c>
      <c r="J332" s="891"/>
      <c r="K332" s="425">
        <v>0</v>
      </c>
      <c r="L332" s="240">
        <v>0</v>
      </c>
      <c r="M332" s="240">
        <v>0</v>
      </c>
      <c r="N332" s="240">
        <v>0</v>
      </c>
    </row>
    <row r="333" spans="1:14" s="271" customFormat="1" ht="52.5" customHeight="1">
      <c r="A333" s="536"/>
      <c r="B333" s="539" t="s">
        <v>218</v>
      </c>
      <c r="C333" s="537"/>
      <c r="D333" s="538"/>
      <c r="E333" s="534"/>
      <c r="F333" s="534"/>
      <c r="G333" s="534"/>
      <c r="H333" s="540"/>
      <c r="I333" s="531"/>
      <c r="J333" s="532"/>
      <c r="K333" s="532"/>
      <c r="L333" s="531"/>
      <c r="M333" s="531"/>
      <c r="N333" s="535"/>
    </row>
    <row r="334" spans="1:14" s="271" customFormat="1">
      <c r="A334" s="536"/>
      <c r="B334" s="242" t="s">
        <v>95</v>
      </c>
      <c r="C334" s="773">
        <v>1.4</v>
      </c>
      <c r="D334" s="549" t="s">
        <v>107</v>
      </c>
      <c r="E334" s="774">
        <v>1.5</v>
      </c>
      <c r="F334" s="775"/>
      <c r="G334" s="775">
        <v>8.9</v>
      </c>
      <c r="H334" s="774">
        <v>1.67</v>
      </c>
      <c r="I334" s="774">
        <v>1.7</v>
      </c>
      <c r="J334" s="547"/>
      <c r="K334" s="547"/>
      <c r="L334" s="774">
        <v>1.8</v>
      </c>
      <c r="M334" s="774">
        <v>2</v>
      </c>
      <c r="N334" s="774"/>
    </row>
    <row r="335" spans="1:14" s="271" customFormat="1" thickBot="1">
      <c r="A335" s="489"/>
      <c r="B335" s="490" t="s">
        <v>186</v>
      </c>
      <c r="C335" s="976" t="s">
        <v>15</v>
      </c>
      <c r="D335" s="977"/>
      <c r="E335" s="977"/>
      <c r="F335" s="977"/>
      <c r="G335" s="977"/>
      <c r="H335" s="977"/>
      <c r="I335" s="977"/>
      <c r="J335" s="977"/>
      <c r="K335" s="839"/>
      <c r="L335" s="997"/>
      <c r="M335" s="997"/>
      <c r="N335" s="998"/>
    </row>
    <row r="336" spans="1:14" s="271" customFormat="1" ht="22.5">
      <c r="A336" s="739"/>
      <c r="B336" s="999" t="s">
        <v>219</v>
      </c>
      <c r="C336" s="889" t="s">
        <v>217</v>
      </c>
      <c r="D336" s="475" t="s">
        <v>17</v>
      </c>
      <c r="E336" s="246">
        <f t="shared" ref="E336:I336" si="277">SUM(E337:E339)</f>
        <v>0</v>
      </c>
      <c r="F336" s="246">
        <f t="shared" si="277"/>
        <v>0</v>
      </c>
      <c r="G336" s="246">
        <f t="shared" si="277"/>
        <v>0</v>
      </c>
      <c r="H336" s="246">
        <f t="shared" si="277"/>
        <v>0</v>
      </c>
      <c r="I336" s="246">
        <f t="shared" si="277"/>
        <v>0</v>
      </c>
      <c r="J336" s="1003"/>
      <c r="K336" s="422">
        <f t="shared" ref="K336:N336" si="278">SUM(K337:K339)</f>
        <v>0</v>
      </c>
      <c r="L336" s="246">
        <f t="shared" si="278"/>
        <v>0</v>
      </c>
      <c r="M336" s="246">
        <f t="shared" si="278"/>
        <v>0</v>
      </c>
      <c r="N336" s="246">
        <f t="shared" si="278"/>
        <v>0</v>
      </c>
    </row>
    <row r="337" spans="1:14" s="271" customFormat="1" ht="76.5" customHeight="1">
      <c r="A337" s="739"/>
      <c r="B337" s="887"/>
      <c r="C337" s="1001"/>
      <c r="D337" s="231" t="s">
        <v>18</v>
      </c>
      <c r="E337" s="241">
        <v>0</v>
      </c>
      <c r="F337" s="241">
        <v>0</v>
      </c>
      <c r="G337" s="241">
        <v>0</v>
      </c>
      <c r="H337" s="241">
        <v>0</v>
      </c>
      <c r="I337" s="241">
        <v>0</v>
      </c>
      <c r="J337" s="1004"/>
      <c r="K337" s="420">
        <v>0</v>
      </c>
      <c r="L337" s="241">
        <v>0</v>
      </c>
      <c r="M337" s="241">
        <v>0</v>
      </c>
      <c r="N337" s="241">
        <v>0</v>
      </c>
    </row>
    <row r="338" spans="1:14" s="271" customFormat="1" ht="19.5">
      <c r="A338" s="739"/>
      <c r="B338" s="887"/>
      <c r="C338" s="1001"/>
      <c r="D338" s="231" t="s">
        <v>10</v>
      </c>
      <c r="E338" s="241">
        <v>0</v>
      </c>
      <c r="F338" s="241">
        <v>0</v>
      </c>
      <c r="G338" s="241">
        <v>0</v>
      </c>
      <c r="H338" s="241">
        <v>0</v>
      </c>
      <c r="I338" s="241">
        <v>0</v>
      </c>
      <c r="J338" s="1004"/>
      <c r="K338" s="420">
        <v>0</v>
      </c>
      <c r="L338" s="241">
        <v>0</v>
      </c>
      <c r="M338" s="241">
        <v>0</v>
      </c>
      <c r="N338" s="241">
        <v>0</v>
      </c>
    </row>
    <row r="339" spans="1:14" s="271" customFormat="1" thickBot="1">
      <c r="A339" s="739"/>
      <c r="B339" s="1000"/>
      <c r="C339" s="1002"/>
      <c r="D339" s="232" t="s">
        <v>11</v>
      </c>
      <c r="E339" s="247">
        <v>0</v>
      </c>
      <c r="F339" s="247">
        <v>0</v>
      </c>
      <c r="G339" s="247">
        <v>0</v>
      </c>
      <c r="H339" s="247">
        <v>0</v>
      </c>
      <c r="I339" s="240">
        <v>0</v>
      </c>
      <c r="J339" s="1005"/>
      <c r="K339" s="425">
        <v>0</v>
      </c>
      <c r="L339" s="240">
        <v>0</v>
      </c>
      <c r="M339" s="240">
        <v>0</v>
      </c>
      <c r="N339" s="240">
        <v>0</v>
      </c>
    </row>
    <row r="340" spans="1:14" s="271" customFormat="1" ht="66" customHeight="1">
      <c r="A340" s="536"/>
      <c r="B340" s="539" t="s">
        <v>220</v>
      </c>
      <c r="C340" s="537"/>
      <c r="D340" s="538"/>
      <c r="E340" s="534"/>
      <c r="F340" s="534"/>
      <c r="G340" s="534"/>
      <c r="H340" s="540"/>
      <c r="I340" s="531"/>
      <c r="J340" s="532"/>
      <c r="K340" s="532"/>
      <c r="L340" s="531"/>
      <c r="M340" s="531"/>
      <c r="N340" s="535"/>
    </row>
    <row r="341" spans="1:14" s="271" customFormat="1">
      <c r="A341" s="536"/>
      <c r="B341" s="242" t="s">
        <v>95</v>
      </c>
      <c r="C341" s="773">
        <v>1.4</v>
      </c>
      <c r="D341" s="549" t="s">
        <v>107</v>
      </c>
      <c r="E341" s="774">
        <v>1.5</v>
      </c>
      <c r="F341" s="775"/>
      <c r="G341" s="775">
        <v>8.6999999999999993</v>
      </c>
      <c r="H341" s="774">
        <v>1.67</v>
      </c>
      <c r="I341" s="774">
        <v>1.7</v>
      </c>
      <c r="J341" s="743"/>
      <c r="K341" s="743"/>
      <c r="L341" s="774">
        <v>1.8</v>
      </c>
      <c r="M341" s="774">
        <v>2</v>
      </c>
      <c r="N341" s="774"/>
    </row>
    <row r="342" spans="1:14" s="271" customFormat="1" thickBot="1">
      <c r="A342" s="489"/>
      <c r="B342" s="490" t="s">
        <v>186</v>
      </c>
      <c r="C342" s="976" t="s">
        <v>15</v>
      </c>
      <c r="D342" s="977"/>
      <c r="E342" s="977"/>
      <c r="F342" s="977"/>
      <c r="G342" s="977"/>
      <c r="H342" s="977"/>
      <c r="I342" s="977"/>
      <c r="J342" s="977"/>
      <c r="K342" s="839"/>
      <c r="L342" s="997"/>
      <c r="M342" s="997"/>
      <c r="N342" s="998"/>
    </row>
    <row r="343" spans="1:14" s="271" customFormat="1" ht="22.5">
      <c r="A343" s="739"/>
      <c r="B343" s="999" t="s">
        <v>221</v>
      </c>
      <c r="C343" s="889" t="s">
        <v>217</v>
      </c>
      <c r="D343" s="475" t="s">
        <v>17</v>
      </c>
      <c r="E343" s="246">
        <f t="shared" ref="E343:I343" si="279">SUM(E344:E346)</f>
        <v>0</v>
      </c>
      <c r="F343" s="246">
        <f t="shared" si="279"/>
        <v>0</v>
      </c>
      <c r="G343" s="246">
        <f t="shared" si="279"/>
        <v>0</v>
      </c>
      <c r="H343" s="246">
        <f t="shared" si="279"/>
        <v>0</v>
      </c>
      <c r="I343" s="246">
        <f t="shared" si="279"/>
        <v>0</v>
      </c>
      <c r="J343" s="923"/>
      <c r="K343" s="422">
        <f t="shared" ref="K343:N343" si="280">SUM(K344:K346)</f>
        <v>0</v>
      </c>
      <c r="L343" s="246">
        <f t="shared" si="280"/>
        <v>0</v>
      </c>
      <c r="M343" s="246">
        <f t="shared" si="280"/>
        <v>0</v>
      </c>
      <c r="N343" s="246">
        <f t="shared" si="280"/>
        <v>0</v>
      </c>
    </row>
    <row r="344" spans="1:14" s="271" customFormat="1" ht="19.5" customHeight="1">
      <c r="A344" s="739"/>
      <c r="B344" s="887"/>
      <c r="C344" s="1001"/>
      <c r="D344" s="231" t="s">
        <v>18</v>
      </c>
      <c r="E344" s="241">
        <v>0</v>
      </c>
      <c r="F344" s="241">
        <v>0</v>
      </c>
      <c r="G344" s="241">
        <v>0</v>
      </c>
      <c r="H344" s="241">
        <v>0</v>
      </c>
      <c r="I344" s="241">
        <v>0</v>
      </c>
      <c r="J344" s="890"/>
      <c r="K344" s="420">
        <v>0</v>
      </c>
      <c r="L344" s="241">
        <v>0</v>
      </c>
      <c r="M344" s="241">
        <v>0</v>
      </c>
      <c r="N344" s="241">
        <v>0</v>
      </c>
    </row>
    <row r="345" spans="1:14" s="271" customFormat="1" ht="64.5" customHeight="1">
      <c r="A345" s="739"/>
      <c r="B345" s="887"/>
      <c r="C345" s="1001"/>
      <c r="D345" s="231" t="s">
        <v>10</v>
      </c>
      <c r="E345" s="241">
        <v>0</v>
      </c>
      <c r="F345" s="241">
        <v>0</v>
      </c>
      <c r="G345" s="241">
        <v>0</v>
      </c>
      <c r="H345" s="241">
        <v>0</v>
      </c>
      <c r="I345" s="241">
        <v>0</v>
      </c>
      <c r="J345" s="890"/>
      <c r="K345" s="420">
        <v>0</v>
      </c>
      <c r="L345" s="241">
        <v>0</v>
      </c>
      <c r="M345" s="241">
        <v>0</v>
      </c>
      <c r="N345" s="241">
        <v>0</v>
      </c>
    </row>
    <row r="346" spans="1:14" s="271" customFormat="1" thickBot="1">
      <c r="A346" s="739"/>
      <c r="B346" s="1000"/>
      <c r="C346" s="1002"/>
      <c r="D346" s="232" t="s">
        <v>11</v>
      </c>
      <c r="E346" s="247">
        <v>0</v>
      </c>
      <c r="F346" s="247">
        <v>0</v>
      </c>
      <c r="G346" s="247">
        <v>0</v>
      </c>
      <c r="H346" s="247">
        <v>0</v>
      </c>
      <c r="I346" s="240">
        <v>0</v>
      </c>
      <c r="J346" s="891"/>
      <c r="K346" s="425">
        <v>0</v>
      </c>
      <c r="L346" s="240">
        <v>0</v>
      </c>
      <c r="M346" s="240">
        <v>0</v>
      </c>
      <c r="N346" s="240">
        <v>0</v>
      </c>
    </row>
    <row r="347" spans="1:14" s="271" customFormat="1" ht="19.5" customHeight="1" thickBot="1">
      <c r="A347" s="489"/>
      <c r="B347" s="490" t="s">
        <v>186</v>
      </c>
      <c r="C347" s="976" t="s">
        <v>15</v>
      </c>
      <c r="D347" s="977"/>
      <c r="E347" s="977"/>
      <c r="F347" s="977"/>
      <c r="G347" s="977"/>
      <c r="H347" s="977"/>
      <c r="I347" s="977"/>
      <c r="J347" s="977"/>
      <c r="K347" s="839"/>
      <c r="L347" s="997"/>
      <c r="M347" s="997"/>
      <c r="N347" s="998"/>
    </row>
    <row r="348" spans="1:14" s="271" customFormat="1" ht="22.5">
      <c r="A348" s="739"/>
      <c r="B348" s="999" t="s">
        <v>221</v>
      </c>
      <c r="C348" s="889" t="s">
        <v>217</v>
      </c>
      <c r="D348" s="475" t="s">
        <v>17</v>
      </c>
      <c r="E348" s="246">
        <f t="shared" ref="E348:I348" si="281">SUM(E349:E351)</f>
        <v>0</v>
      </c>
      <c r="F348" s="246">
        <f t="shared" si="281"/>
        <v>0</v>
      </c>
      <c r="G348" s="246">
        <f t="shared" si="281"/>
        <v>0</v>
      </c>
      <c r="H348" s="246">
        <f t="shared" si="281"/>
        <v>0</v>
      </c>
      <c r="I348" s="56">
        <f t="shared" si="281"/>
        <v>0</v>
      </c>
      <c r="J348" s="1003"/>
      <c r="K348" s="422">
        <f t="shared" ref="K348:N348" si="282">SUM(K349:K351)</f>
        <v>0</v>
      </c>
      <c r="L348" s="56">
        <f t="shared" si="282"/>
        <v>0</v>
      </c>
      <c r="M348" s="56">
        <f t="shared" si="282"/>
        <v>0</v>
      </c>
      <c r="N348" s="56">
        <f t="shared" si="282"/>
        <v>0</v>
      </c>
    </row>
    <row r="349" spans="1:14" s="271" customFormat="1" ht="19.5">
      <c r="A349" s="739"/>
      <c r="B349" s="887"/>
      <c r="C349" s="1001"/>
      <c r="D349" s="231" t="s">
        <v>18</v>
      </c>
      <c r="E349" s="241">
        <v>0</v>
      </c>
      <c r="F349" s="241">
        <v>0</v>
      </c>
      <c r="G349" s="241">
        <v>0</v>
      </c>
      <c r="H349" s="241">
        <v>0</v>
      </c>
      <c r="I349" s="776">
        <v>0</v>
      </c>
      <c r="J349" s="1004"/>
      <c r="K349" s="420">
        <v>0</v>
      </c>
      <c r="L349" s="776">
        <v>0</v>
      </c>
      <c r="M349" s="776">
        <v>0</v>
      </c>
      <c r="N349" s="776">
        <v>0</v>
      </c>
    </row>
    <row r="350" spans="1:14" s="271" customFormat="1" ht="19.5">
      <c r="A350" s="739"/>
      <c r="B350" s="887"/>
      <c r="C350" s="1001"/>
      <c r="D350" s="231" t="s">
        <v>10</v>
      </c>
      <c r="E350" s="241">
        <v>0</v>
      </c>
      <c r="F350" s="241">
        <v>0</v>
      </c>
      <c r="G350" s="241">
        <v>0</v>
      </c>
      <c r="H350" s="241">
        <v>0</v>
      </c>
      <c r="I350" s="776">
        <v>0</v>
      </c>
      <c r="J350" s="1004"/>
      <c r="K350" s="420">
        <v>0</v>
      </c>
      <c r="L350" s="776">
        <v>0</v>
      </c>
      <c r="M350" s="776">
        <v>0</v>
      </c>
      <c r="N350" s="776">
        <v>0</v>
      </c>
    </row>
    <row r="351" spans="1:14" s="271" customFormat="1" ht="22.5" customHeight="1" thickBot="1">
      <c r="A351" s="739"/>
      <c r="B351" s="1000"/>
      <c r="C351" s="1002"/>
      <c r="D351" s="232" t="s">
        <v>11</v>
      </c>
      <c r="E351" s="247">
        <v>0</v>
      </c>
      <c r="F351" s="247">
        <v>0</v>
      </c>
      <c r="G351" s="247">
        <v>0</v>
      </c>
      <c r="H351" s="247">
        <v>0</v>
      </c>
      <c r="I351" s="777">
        <v>0</v>
      </c>
      <c r="J351" s="1005"/>
      <c r="K351" s="425">
        <v>0</v>
      </c>
      <c r="L351" s="777">
        <v>0</v>
      </c>
      <c r="M351" s="777">
        <v>0</v>
      </c>
      <c r="N351" s="777">
        <v>0</v>
      </c>
    </row>
    <row r="352" spans="1:14" s="271" customFormat="1" ht="40.5">
      <c r="A352" s="986">
        <v>1</v>
      </c>
      <c r="B352" s="55" t="s">
        <v>51</v>
      </c>
      <c r="C352" s="1155"/>
      <c r="D352" s="469" t="s">
        <v>9</v>
      </c>
      <c r="E352" s="203">
        <f>E353+E354+E355</f>
        <v>142.43</v>
      </c>
      <c r="F352" s="203">
        <f t="shared" ref="F352:I352" si="283">F353+F354+F355</f>
        <v>139.42000000000002</v>
      </c>
      <c r="G352" s="203">
        <f t="shared" si="283"/>
        <v>52.38</v>
      </c>
      <c r="H352" s="203">
        <f t="shared" si="283"/>
        <v>142.53</v>
      </c>
      <c r="I352" s="203">
        <f t="shared" si="283"/>
        <v>142.83000000000001</v>
      </c>
      <c r="J352" s="990"/>
      <c r="K352" s="470">
        <f t="shared" ref="K352:N352" si="284">K353+K354+K355</f>
        <v>62.14</v>
      </c>
      <c r="L352" s="203">
        <f t="shared" si="284"/>
        <v>143.03</v>
      </c>
      <c r="M352" s="203">
        <f t="shared" si="284"/>
        <v>143.22999999999999</v>
      </c>
      <c r="N352" s="204">
        <f t="shared" si="284"/>
        <v>776.19</v>
      </c>
    </row>
    <row r="353" spans="1:17" s="271" customFormat="1">
      <c r="A353" s="986"/>
      <c r="B353" s="1159" t="str">
        <f>F206</f>
        <v>ОБРАЗОВАНИЕ</v>
      </c>
      <c r="C353" s="1155"/>
      <c r="D353" s="471" t="s">
        <v>18</v>
      </c>
      <c r="E353" s="205">
        <f>E212+E216+E220+E224+E228+E232+E239+E246+E254+E261+E268+E276+E283+E290+E297+E304+E312+E319+E330+E337+E344</f>
        <v>0</v>
      </c>
      <c r="F353" s="205">
        <f t="shared" ref="F353:I353" si="285">F212+F216+F220+F224+F228+F232+F239+F246+F254+F261+F268+F276+F283+F290+F297+F304+F312+F319+F330+F337+F344</f>
        <v>0</v>
      </c>
      <c r="G353" s="205">
        <f t="shared" si="285"/>
        <v>0</v>
      </c>
      <c r="H353" s="205">
        <f t="shared" si="285"/>
        <v>0</v>
      </c>
      <c r="I353" s="205">
        <f t="shared" si="285"/>
        <v>0</v>
      </c>
      <c r="J353" s="1157"/>
      <c r="K353" s="205">
        <f>K212+K216+K220+K224+K228+K232+K239+K246+K254+K261+K268+K276+K283+K290+K297+K304+K312+K319+K330+K337+K344</f>
        <v>0</v>
      </c>
      <c r="L353" s="205">
        <f t="shared" ref="L353:N353" si="286">L212+L216+L220+L224+L228+L232+L239+L246+L254+L261+L268+L276+L283+L290+L297+L304+L312+L319+L330+L337+L344</f>
        <v>0</v>
      </c>
      <c r="M353" s="205">
        <f t="shared" si="286"/>
        <v>0</v>
      </c>
      <c r="N353" s="205">
        <f t="shared" si="286"/>
        <v>0</v>
      </c>
    </row>
    <row r="354" spans="1:17" s="271" customFormat="1" ht="39" customHeight="1">
      <c r="A354" s="986"/>
      <c r="B354" s="1160"/>
      <c r="C354" s="1155"/>
      <c r="D354" s="471" t="s">
        <v>10</v>
      </c>
      <c r="E354" s="205">
        <f>E213+E217+E221+E225+E229+E233+E240+E247+E255+E262+E269+E277+E284+E291+E298+E305+E313+E320+E331+E338+E345</f>
        <v>9.6199999999999992</v>
      </c>
      <c r="F354" s="205">
        <f t="shared" ref="F354:I354" si="287">F213+F217+F221+F225+F229+F233+F240+F247+F255+F262+F269+F277+F284+F291+F298+F305+F313+F320+F331+F338+F345</f>
        <v>6.61</v>
      </c>
      <c r="G354" s="205">
        <f t="shared" si="287"/>
        <v>3.1500000000000004</v>
      </c>
      <c r="H354" s="205">
        <f t="shared" si="287"/>
        <v>9.7200000000000006</v>
      </c>
      <c r="I354" s="205">
        <f t="shared" si="287"/>
        <v>10.020000000000001</v>
      </c>
      <c r="J354" s="1157"/>
      <c r="K354" s="205">
        <f>K213+K217+K221+K225+K229+K233+K240+K247+K255+K262+K269+K277+K284+K291+K298+K305+K313+K320+K331+K338+K345</f>
        <v>7.4399999999999995</v>
      </c>
      <c r="L354" s="205">
        <f t="shared" ref="L354:N354" si="288">L213+L217+L221+L225+L229+L233+L240+L247+L255+L262+L269+L277+L284+L291+L298+L305+L313+L320+L331+L338+L345</f>
        <v>10.220000000000001</v>
      </c>
      <c r="M354" s="205">
        <f t="shared" si="288"/>
        <v>10.42</v>
      </c>
      <c r="N354" s="205">
        <f t="shared" si="288"/>
        <v>57.440000000000005</v>
      </c>
    </row>
    <row r="355" spans="1:17" s="271" customFormat="1" ht="21" thickBot="1">
      <c r="A355" s="987"/>
      <c r="B355" s="1161"/>
      <c r="C355" s="1156"/>
      <c r="D355" s="474" t="s">
        <v>11</v>
      </c>
      <c r="E355" s="205">
        <f>E214+E218+E222+E226+E230+E234+E241+E248+E256+E263+E270+E278+E285+E292+E299+E306+E314+E321+E332+E339+E346</f>
        <v>132.81</v>
      </c>
      <c r="F355" s="205">
        <f t="shared" ref="F355:I355" si="289">F214+F218+F222+F226+F230+F234+F241+F248+F256+F263+F270+F278+F285+F292+F299+F306+F314+F321+F332+F339+F346</f>
        <v>132.81</v>
      </c>
      <c r="G355" s="205">
        <f t="shared" si="289"/>
        <v>49.230000000000004</v>
      </c>
      <c r="H355" s="205">
        <f t="shared" si="289"/>
        <v>132.81</v>
      </c>
      <c r="I355" s="205">
        <f t="shared" si="289"/>
        <v>132.81</v>
      </c>
      <c r="J355" s="1158"/>
      <c r="K355" s="205">
        <f>K214+K218+K222+K226+K230+K234+K241+K248+K256+K263+K270+K278+K285+K292+K299+K306+K314+K321+K332+K339+K346</f>
        <v>54.7</v>
      </c>
      <c r="L355" s="205">
        <f t="shared" ref="L355:N355" si="290">L214+L218+L222+L226+L230+L234+L241+L248+L256+L263+L270+L278+L285+L292+L299+L306+L314+L321+L332+L339+L346</f>
        <v>132.81</v>
      </c>
      <c r="M355" s="205">
        <f t="shared" si="290"/>
        <v>132.81</v>
      </c>
      <c r="N355" s="205">
        <f t="shared" si="290"/>
        <v>718.75</v>
      </c>
    </row>
    <row r="356" spans="1:17" s="271" customFormat="1" ht="57.75" customHeight="1" thickBot="1">
      <c r="A356" s="51"/>
      <c r="B356" s="52"/>
      <c r="C356" s="52"/>
      <c r="D356" s="52"/>
      <c r="E356" s="77" t="s">
        <v>85</v>
      </c>
      <c r="F356" s="76" t="s">
        <v>55</v>
      </c>
      <c r="G356" s="78"/>
      <c r="H356" s="52"/>
      <c r="I356" s="52"/>
      <c r="J356" s="52"/>
      <c r="K356" s="52"/>
      <c r="L356" s="52"/>
      <c r="M356" s="52"/>
      <c r="N356" s="53"/>
      <c r="Q356" s="307"/>
    </row>
    <row r="357" spans="1:17" s="271" customFormat="1" ht="21" customHeight="1" thickBot="1">
      <c r="A357" s="984" t="s">
        <v>222</v>
      </c>
      <c r="B357" s="1058"/>
      <c r="C357" s="985"/>
      <c r="D357" s="985"/>
      <c r="E357" s="985"/>
      <c r="F357" s="985"/>
      <c r="G357" s="985"/>
      <c r="H357" s="985"/>
      <c r="I357" s="985"/>
      <c r="J357" s="985"/>
      <c r="K357" s="985"/>
      <c r="L357" s="985"/>
      <c r="M357" s="985"/>
      <c r="N357" s="985"/>
      <c r="Q357" s="307"/>
    </row>
    <row r="358" spans="1:17" s="271" customFormat="1" ht="120" customHeight="1" thickBot="1">
      <c r="A358" s="1048" t="s">
        <v>12</v>
      </c>
      <c r="B358" s="312" t="s">
        <v>223</v>
      </c>
      <c r="C358" s="237"/>
      <c r="D358" s="238"/>
      <c r="E358" s="237"/>
      <c r="F358" s="239"/>
      <c r="G358" s="239"/>
      <c r="H358" s="237"/>
      <c r="I358" s="237"/>
      <c r="J358" s="239" t="s">
        <v>151</v>
      </c>
      <c r="K358" s="239"/>
      <c r="L358" s="237"/>
      <c r="M358" s="237"/>
      <c r="N358" s="65"/>
    </row>
    <row r="359" spans="1:17" s="271" customFormat="1" ht="21" customHeight="1">
      <c r="A359" s="1048"/>
      <c r="B359" s="242" t="s">
        <v>95</v>
      </c>
      <c r="C359" s="290">
        <v>53</v>
      </c>
      <c r="D359" s="229" t="s">
        <v>224</v>
      </c>
      <c r="E359" s="290">
        <v>10</v>
      </c>
      <c r="F359" s="300"/>
      <c r="G359" s="290">
        <v>0</v>
      </c>
      <c r="H359" s="290">
        <v>17</v>
      </c>
      <c r="I359" s="290">
        <v>22</v>
      </c>
      <c r="J359" s="300"/>
      <c r="K359" s="300"/>
      <c r="L359" s="290">
        <v>27</v>
      </c>
      <c r="M359" s="290">
        <v>32</v>
      </c>
      <c r="N359" s="301"/>
    </row>
    <row r="360" spans="1:17" s="271" customFormat="1" ht="29.25" customHeight="1">
      <c r="A360" s="10"/>
      <c r="B360" s="11" t="s">
        <v>14</v>
      </c>
      <c r="C360" s="934" t="s">
        <v>15</v>
      </c>
      <c r="D360" s="935"/>
      <c r="E360" s="935"/>
      <c r="F360" s="935"/>
      <c r="G360" s="935"/>
      <c r="H360" s="935"/>
      <c r="I360" s="935"/>
      <c r="J360" s="935"/>
      <c r="K360" s="854"/>
      <c r="L360" s="950"/>
      <c r="M360" s="950"/>
      <c r="N360" s="951"/>
    </row>
    <row r="361" spans="1:17" s="271" customFormat="1" ht="29.25" customHeight="1">
      <c r="A361" s="907" t="s">
        <v>16</v>
      </c>
      <c r="B361" s="904" t="s">
        <v>225</v>
      </c>
      <c r="C361" s="910" t="s">
        <v>226</v>
      </c>
      <c r="D361" s="475" t="s">
        <v>17</v>
      </c>
      <c r="E361" s="56">
        <f t="shared" ref="E361" si="291">SUM(E362:E364)</f>
        <v>24.63</v>
      </c>
      <c r="F361" s="56">
        <f t="shared" ref="F361:I361" si="292">SUM(F362:F364)</f>
        <v>23.96</v>
      </c>
      <c r="G361" s="56">
        <f t="shared" si="292"/>
        <v>1.8149999999999999</v>
      </c>
      <c r="H361" s="56">
        <f t="shared" si="292"/>
        <v>35.585363999999998</v>
      </c>
      <c r="I361" s="56">
        <f t="shared" si="292"/>
        <v>36.585363999999998</v>
      </c>
      <c r="J361" s="911" t="s">
        <v>466</v>
      </c>
      <c r="K361" s="352">
        <f t="shared" ref="K361:M361" si="293">SUM(K362:K364)</f>
        <v>26.442</v>
      </c>
      <c r="L361" s="56">
        <f t="shared" si="293"/>
        <v>24.390242999999998</v>
      </c>
      <c r="M361" s="56">
        <f t="shared" si="293"/>
        <v>25.244413999999999</v>
      </c>
      <c r="N361" s="66">
        <f t="shared" ref="N361:N364" si="294">E361+H361+I361+K361+L361+M361</f>
        <v>172.877385</v>
      </c>
    </row>
    <row r="362" spans="1:17" s="271" customFormat="1" ht="29.25" customHeight="1">
      <c r="A362" s="908"/>
      <c r="B362" s="905"/>
      <c r="C362" s="910"/>
      <c r="D362" s="231" t="s">
        <v>18</v>
      </c>
      <c r="E362" s="244">
        <v>23.41</v>
      </c>
      <c r="F362" s="302">
        <v>23.36</v>
      </c>
      <c r="G362" s="302">
        <v>1.7</v>
      </c>
      <c r="H362" s="241">
        <v>34.418742999999999</v>
      </c>
      <c r="I362" s="241">
        <v>34.418742999999999</v>
      </c>
      <c r="J362" s="912"/>
      <c r="K362" s="427">
        <v>25.783999999999999</v>
      </c>
      <c r="L362" s="241">
        <v>22.945829</v>
      </c>
      <c r="M362" s="241">
        <v>23.8</v>
      </c>
      <c r="N362" s="222">
        <f t="shared" si="294"/>
        <v>164.77731500000002</v>
      </c>
    </row>
    <row r="363" spans="1:17" s="271" customFormat="1" ht="29.25" customHeight="1">
      <c r="A363" s="908"/>
      <c r="B363" s="905"/>
      <c r="C363" s="910"/>
      <c r="D363" s="231" t="s">
        <v>10</v>
      </c>
      <c r="E363" s="244">
        <v>0.47</v>
      </c>
      <c r="F363" s="302">
        <v>0.48</v>
      </c>
      <c r="G363" s="302">
        <v>0.04</v>
      </c>
      <c r="H363" s="241">
        <v>0.66662100000000002</v>
      </c>
      <c r="I363" s="241">
        <v>0.66662100000000002</v>
      </c>
      <c r="J363" s="912"/>
      <c r="K363" s="427">
        <v>0.52600000000000002</v>
      </c>
      <c r="L363" s="241">
        <v>0.44441399999999998</v>
      </c>
      <c r="M363" s="241">
        <v>0.44441399999999998</v>
      </c>
      <c r="N363" s="222">
        <f t="shared" si="294"/>
        <v>3.21807</v>
      </c>
    </row>
    <row r="364" spans="1:17" s="271" customFormat="1" ht="409.6" customHeight="1">
      <c r="A364" s="909"/>
      <c r="B364" s="906"/>
      <c r="C364" s="910"/>
      <c r="D364" s="476" t="s">
        <v>11</v>
      </c>
      <c r="E364" s="240">
        <v>0.75</v>
      </c>
      <c r="F364" s="778">
        <v>0.12</v>
      </c>
      <c r="G364" s="778">
        <v>7.4999999999999997E-2</v>
      </c>
      <c r="H364" s="240">
        <v>0.5</v>
      </c>
      <c r="I364" s="240">
        <v>1.5</v>
      </c>
      <c r="J364" s="913"/>
      <c r="K364" s="428">
        <v>0.13200000000000001</v>
      </c>
      <c r="L364" s="240">
        <v>1</v>
      </c>
      <c r="M364" s="240">
        <v>1</v>
      </c>
      <c r="N364" s="222">
        <f t="shared" si="294"/>
        <v>4.8819999999999997</v>
      </c>
    </row>
    <row r="365" spans="1:17" s="271" customFormat="1" ht="32.25" customHeight="1">
      <c r="A365" s="907" t="s">
        <v>16</v>
      </c>
      <c r="B365" s="904" t="s">
        <v>438</v>
      </c>
      <c r="C365" s="910" t="s">
        <v>226</v>
      </c>
      <c r="D365" s="475" t="s">
        <v>17</v>
      </c>
      <c r="E365" s="56">
        <f t="shared" ref="E365" si="295">SUM(E366:E368)</f>
        <v>28.73</v>
      </c>
      <c r="F365" s="56">
        <f t="shared" ref="F365:G365" si="296">SUM(F366:F368)</f>
        <v>17.3459</v>
      </c>
      <c r="G365" s="56">
        <f t="shared" si="296"/>
        <v>0</v>
      </c>
      <c r="H365" s="56">
        <f t="shared" ref="H365:I365" si="297">SUM(H366:H368)</f>
        <v>19.220000000000002</v>
      </c>
      <c r="I365" s="56">
        <f t="shared" si="297"/>
        <v>96.61999999999999</v>
      </c>
      <c r="J365" s="904" t="s">
        <v>467</v>
      </c>
      <c r="K365" s="352">
        <f t="shared" ref="K365" si="298">SUM(K366:K368)</f>
        <v>0</v>
      </c>
      <c r="L365" s="56">
        <f t="shared" ref="L365:M365" si="299">SUM(L366:L368)</f>
        <v>20.849999999999998</v>
      </c>
      <c r="M365" s="56">
        <f t="shared" si="299"/>
        <v>0</v>
      </c>
      <c r="N365" s="66">
        <f t="shared" ref="N365:N368" si="300">E365+H365+I365+K365+L365+M365</f>
        <v>165.42</v>
      </c>
    </row>
    <row r="366" spans="1:17" s="271" customFormat="1" ht="29.25" customHeight="1">
      <c r="A366" s="908"/>
      <c r="B366" s="905"/>
      <c r="C366" s="910"/>
      <c r="D366" s="231" t="s">
        <v>18</v>
      </c>
      <c r="E366" s="244">
        <v>0</v>
      </c>
      <c r="F366" s="241">
        <v>15.497</v>
      </c>
      <c r="G366" s="302"/>
      <c r="H366" s="241">
        <v>14.27</v>
      </c>
      <c r="I366" s="241">
        <v>94.69</v>
      </c>
      <c r="J366" s="905"/>
      <c r="K366" s="427"/>
      <c r="L366" s="241">
        <v>20.43</v>
      </c>
      <c r="M366" s="241"/>
      <c r="N366" s="222">
        <f t="shared" si="300"/>
        <v>129.38999999999999</v>
      </c>
    </row>
    <row r="367" spans="1:17" s="271" customFormat="1" ht="23.25">
      <c r="A367" s="908"/>
      <c r="B367" s="905"/>
      <c r="C367" s="910"/>
      <c r="D367" s="231" t="s">
        <v>10</v>
      </c>
      <c r="E367" s="244">
        <v>28.7</v>
      </c>
      <c r="F367" s="241">
        <v>1.835</v>
      </c>
      <c r="G367" s="302"/>
      <c r="H367" s="241">
        <v>4.9400000000000004</v>
      </c>
      <c r="I367" s="241">
        <v>1.85</v>
      </c>
      <c r="J367" s="905"/>
      <c r="K367" s="427"/>
      <c r="L367" s="241">
        <v>0.4</v>
      </c>
      <c r="M367" s="241"/>
      <c r="N367" s="222">
        <f t="shared" si="300"/>
        <v>35.89</v>
      </c>
    </row>
    <row r="368" spans="1:17" s="271" customFormat="1" ht="409.6" customHeight="1">
      <c r="A368" s="909"/>
      <c r="B368" s="906"/>
      <c r="C368" s="910"/>
      <c r="D368" s="476" t="s">
        <v>11</v>
      </c>
      <c r="E368" s="240">
        <v>0.03</v>
      </c>
      <c r="F368" s="240">
        <v>1.3899999999999999E-2</v>
      </c>
      <c r="G368" s="778"/>
      <c r="H368" s="240">
        <v>0.01</v>
      </c>
      <c r="I368" s="240">
        <v>0.08</v>
      </c>
      <c r="J368" s="906"/>
      <c r="K368" s="428"/>
      <c r="L368" s="240">
        <v>0.02</v>
      </c>
      <c r="M368" s="240"/>
      <c r="N368" s="222">
        <f t="shared" si="300"/>
        <v>0.13999999999999999</v>
      </c>
    </row>
    <row r="369" spans="1:14" s="271" customFormat="1" ht="117">
      <c r="A369" s="932"/>
      <c r="B369" s="779" t="s">
        <v>227</v>
      </c>
      <c r="C369" s="780"/>
      <c r="D369" s="781"/>
      <c r="E369" s="780"/>
      <c r="F369" s="780"/>
      <c r="G369" s="780"/>
      <c r="H369" s="780"/>
      <c r="I369" s="782"/>
      <c r="J369" s="783"/>
      <c r="K369" s="783"/>
      <c r="L369" s="782"/>
      <c r="M369" s="782"/>
      <c r="N369" s="784"/>
    </row>
    <row r="370" spans="1:14" s="271" customFormat="1">
      <c r="A370" s="932"/>
      <c r="B370" s="242" t="s">
        <v>95</v>
      </c>
      <c r="C370" s="785" t="s">
        <v>228</v>
      </c>
      <c r="D370" s="786" t="s">
        <v>107</v>
      </c>
      <c r="E370" s="785">
        <v>12</v>
      </c>
      <c r="F370" s="787"/>
      <c r="G370" s="785">
        <v>12.1</v>
      </c>
      <c r="H370" s="785">
        <v>15</v>
      </c>
      <c r="I370" s="785">
        <v>20</v>
      </c>
      <c r="J370" s="787"/>
      <c r="K370" s="787"/>
      <c r="L370" s="785">
        <v>25</v>
      </c>
      <c r="M370" s="785">
        <v>30</v>
      </c>
      <c r="N370" s="788"/>
    </row>
    <row r="371" spans="1:14" s="271" customFormat="1" ht="21" customHeight="1" thickBot="1">
      <c r="A371" s="984" t="s">
        <v>229</v>
      </c>
      <c r="B371" s="985"/>
      <c r="C371" s="985"/>
      <c r="D371" s="985"/>
      <c r="E371" s="985"/>
      <c r="F371" s="985"/>
      <c r="G371" s="985"/>
      <c r="H371" s="985"/>
      <c r="I371" s="985"/>
      <c r="J371" s="985"/>
      <c r="K371" s="985"/>
      <c r="L371" s="985"/>
      <c r="M371" s="985"/>
      <c r="N371" s="985"/>
    </row>
    <row r="372" spans="1:14" s="271" customFormat="1" ht="70.5" customHeight="1">
      <c r="A372" s="865" t="s">
        <v>12</v>
      </c>
      <c r="B372" s="789" t="s">
        <v>230</v>
      </c>
      <c r="C372" s="23"/>
      <c r="D372" s="462"/>
      <c r="E372" s="23"/>
      <c r="F372" s="23"/>
      <c r="G372" s="23"/>
      <c r="H372" s="23"/>
      <c r="I372" s="4"/>
      <c r="J372" s="30"/>
      <c r="K372" s="463"/>
      <c r="L372" s="4"/>
      <c r="M372" s="4"/>
      <c r="N372" s="26"/>
    </row>
    <row r="373" spans="1:14" s="271" customFormat="1">
      <c r="A373" s="865"/>
      <c r="B373" s="242" t="s">
        <v>95</v>
      </c>
      <c r="C373" s="290">
        <v>0</v>
      </c>
      <c r="D373" s="229" t="s">
        <v>101</v>
      </c>
      <c r="E373" s="290">
        <v>0.51100000000000001</v>
      </c>
      <c r="F373" s="300" t="s">
        <v>151</v>
      </c>
      <c r="G373" s="790">
        <v>0.17199999999999999</v>
      </c>
      <c r="H373" s="290">
        <v>0.27900000000000003</v>
      </c>
      <c r="I373" s="290">
        <v>1.6</v>
      </c>
      <c r="J373" s="300"/>
      <c r="K373" s="300"/>
      <c r="L373" s="290">
        <v>1.7</v>
      </c>
      <c r="M373" s="290">
        <v>0</v>
      </c>
      <c r="N373" s="300"/>
    </row>
    <row r="374" spans="1:14" s="271" customFormat="1" ht="45" customHeight="1">
      <c r="A374" s="865"/>
      <c r="B374" s="791" t="s">
        <v>231</v>
      </c>
      <c r="C374" s="780"/>
      <c r="D374" s="781"/>
      <c r="E374" s="780"/>
      <c r="F374" s="780"/>
      <c r="G374" s="780"/>
      <c r="H374" s="780"/>
      <c r="I374" s="782"/>
      <c r="J374" s="783"/>
      <c r="K374" s="783"/>
      <c r="L374" s="782"/>
      <c r="M374" s="782"/>
      <c r="N374" s="784"/>
    </row>
    <row r="375" spans="1:14" s="271" customFormat="1">
      <c r="A375" s="865"/>
      <c r="B375" s="242" t="s">
        <v>95</v>
      </c>
      <c r="C375" s="290">
        <v>0</v>
      </c>
      <c r="D375" s="229" t="s">
        <v>101</v>
      </c>
      <c r="E375" s="290">
        <v>2.9000000000000001E-2</v>
      </c>
      <c r="F375" s="290"/>
      <c r="G375" s="290">
        <v>8.9999999999999993E-3</v>
      </c>
      <c r="H375" s="290">
        <v>1.2999999999999999E-2</v>
      </c>
      <c r="I375" s="290">
        <v>0.12</v>
      </c>
      <c r="J375" s="300"/>
      <c r="K375" s="300"/>
      <c r="L375" s="290">
        <v>8.7999999999999995E-2</v>
      </c>
      <c r="M375" s="290">
        <v>0</v>
      </c>
      <c r="N375" s="300"/>
    </row>
    <row r="376" spans="1:14" s="271" customFormat="1" ht="19.5">
      <c r="A376" s="12"/>
      <c r="B376" s="13" t="s">
        <v>14</v>
      </c>
      <c r="C376" s="949" t="s">
        <v>15</v>
      </c>
      <c r="D376" s="949"/>
      <c r="E376" s="949"/>
      <c r="F376" s="949"/>
      <c r="G376" s="949"/>
      <c r="H376" s="949"/>
      <c r="I376" s="949"/>
      <c r="J376" s="949"/>
      <c r="K376" s="851"/>
      <c r="L376" s="950"/>
      <c r="M376" s="950"/>
      <c r="N376" s="951"/>
    </row>
    <row r="377" spans="1:14" s="271" customFormat="1" ht="22.5">
      <c r="A377" s="908" t="s">
        <v>16</v>
      </c>
      <c r="B377" s="895" t="s">
        <v>33</v>
      </c>
      <c r="C377" s="844"/>
      <c r="D377" s="230" t="s">
        <v>17</v>
      </c>
      <c r="E377" s="56">
        <f t="shared" ref="E377:G377" si="301">SUM(E378:E380)</f>
        <v>0</v>
      </c>
      <c r="F377" s="56">
        <f t="shared" si="301"/>
        <v>0</v>
      </c>
      <c r="G377" s="56">
        <f t="shared" si="301"/>
        <v>0</v>
      </c>
      <c r="H377" s="56">
        <f t="shared" ref="H377:I377" si="302">SUM(H378:H380)</f>
        <v>0</v>
      </c>
      <c r="I377" s="56">
        <f t="shared" si="302"/>
        <v>0</v>
      </c>
      <c r="J377" s="965"/>
      <c r="K377" s="352">
        <f t="shared" ref="K377" si="303">SUM(K378:K380)</f>
        <v>0</v>
      </c>
      <c r="L377" s="56">
        <f t="shared" ref="L377:M377" si="304">SUM(L378:L380)</f>
        <v>0</v>
      </c>
      <c r="M377" s="56">
        <f t="shared" si="304"/>
        <v>0</v>
      </c>
      <c r="N377" s="66">
        <f t="shared" ref="N377:N384" si="305">E377+H377+I377+K377+L377+M377</f>
        <v>0</v>
      </c>
    </row>
    <row r="378" spans="1:14" s="271" customFormat="1" ht="23.25">
      <c r="A378" s="908"/>
      <c r="B378" s="896"/>
      <c r="C378" s="860"/>
      <c r="D378" s="231" t="s">
        <v>18</v>
      </c>
      <c r="E378" s="241">
        <v>0</v>
      </c>
      <c r="F378" s="241">
        <v>0</v>
      </c>
      <c r="G378" s="241">
        <v>0</v>
      </c>
      <c r="H378" s="241">
        <v>0</v>
      </c>
      <c r="I378" s="241">
        <v>0</v>
      </c>
      <c r="J378" s="954"/>
      <c r="K378" s="420">
        <v>0</v>
      </c>
      <c r="L378" s="241">
        <v>0</v>
      </c>
      <c r="M378" s="241">
        <v>0</v>
      </c>
      <c r="N378" s="222">
        <f t="shared" si="305"/>
        <v>0</v>
      </c>
    </row>
    <row r="379" spans="1:14" s="271" customFormat="1" ht="23.25">
      <c r="A379" s="908"/>
      <c r="B379" s="896"/>
      <c r="C379" s="860"/>
      <c r="D379" s="231" t="s">
        <v>10</v>
      </c>
      <c r="E379" s="241">
        <v>0</v>
      </c>
      <c r="F379" s="241">
        <v>0</v>
      </c>
      <c r="G379" s="241">
        <v>0</v>
      </c>
      <c r="H379" s="241">
        <v>0</v>
      </c>
      <c r="I379" s="241">
        <v>0</v>
      </c>
      <c r="J379" s="954"/>
      <c r="K379" s="420">
        <v>0</v>
      </c>
      <c r="L379" s="241">
        <v>0</v>
      </c>
      <c r="M379" s="241">
        <v>0</v>
      </c>
      <c r="N379" s="222">
        <f t="shared" si="305"/>
        <v>0</v>
      </c>
    </row>
    <row r="380" spans="1:14" s="271" customFormat="1" ht="22.5">
      <c r="A380" s="908"/>
      <c r="B380" s="896"/>
      <c r="C380" s="848"/>
      <c r="D380" s="232" t="s">
        <v>11</v>
      </c>
      <c r="E380" s="247">
        <v>0</v>
      </c>
      <c r="F380" s="247">
        <v>0</v>
      </c>
      <c r="G380" s="247">
        <v>0</v>
      </c>
      <c r="H380" s="247">
        <v>0</v>
      </c>
      <c r="I380" s="240">
        <v>0</v>
      </c>
      <c r="J380" s="966"/>
      <c r="K380" s="425">
        <v>0</v>
      </c>
      <c r="L380" s="240">
        <v>0</v>
      </c>
      <c r="M380" s="240">
        <v>0</v>
      </c>
      <c r="N380" s="66">
        <f t="shared" si="305"/>
        <v>0</v>
      </c>
    </row>
    <row r="381" spans="1:14" s="271" customFormat="1" ht="40.5">
      <c r="A381" s="986">
        <v>1</v>
      </c>
      <c r="B381" s="55" t="s">
        <v>51</v>
      </c>
      <c r="C381" s="988"/>
      <c r="D381" s="469" t="s">
        <v>9</v>
      </c>
      <c r="E381" s="203">
        <f>E382+E383+E384</f>
        <v>53.36</v>
      </c>
      <c r="F381" s="203">
        <f t="shared" ref="F381:G381" si="306">F382+F383+F384</f>
        <v>41.305899999999994</v>
      </c>
      <c r="G381" s="203">
        <f t="shared" si="306"/>
        <v>1.8149999999999999</v>
      </c>
      <c r="H381" s="203">
        <f t="shared" ref="H381:I381" si="307">H382+H383+H384</f>
        <v>54.805364000000004</v>
      </c>
      <c r="I381" s="203">
        <f t="shared" si="307"/>
        <v>133.205364</v>
      </c>
      <c r="J381" s="990"/>
      <c r="K381" s="470">
        <f t="shared" ref="K381" si="308">K382+K383+K384</f>
        <v>0</v>
      </c>
      <c r="L381" s="203">
        <f t="shared" ref="L381:M381" si="309">L382+L383+L384</f>
        <v>45.240243</v>
      </c>
      <c r="M381" s="203">
        <f t="shared" si="309"/>
        <v>25.244413999999999</v>
      </c>
      <c r="N381" s="479">
        <f>SUM(N382:N384)</f>
        <v>311.85538500000001</v>
      </c>
    </row>
    <row r="382" spans="1:14" s="271" customFormat="1" ht="23.25">
      <c r="A382" s="986"/>
      <c r="B382" s="993" t="str">
        <f>F356</f>
        <v>ЖИЛЬЕ И ГОРОДСКАЯ СРЕДА</v>
      </c>
      <c r="C382" s="988"/>
      <c r="D382" s="471" t="s">
        <v>18</v>
      </c>
      <c r="E382" s="205">
        <f>E362+E366</f>
        <v>23.41</v>
      </c>
      <c r="F382" s="205">
        <f t="shared" ref="F382:I382" si="310">F362+F366</f>
        <v>38.856999999999999</v>
      </c>
      <c r="G382" s="205">
        <f t="shared" si="310"/>
        <v>1.7</v>
      </c>
      <c r="H382" s="205">
        <f t="shared" si="310"/>
        <v>48.688743000000002</v>
      </c>
      <c r="I382" s="205">
        <f t="shared" si="310"/>
        <v>129.108743</v>
      </c>
      <c r="J382" s="991"/>
      <c r="K382" s="472">
        <f t="shared" ref="K382" si="311">K366</f>
        <v>0</v>
      </c>
      <c r="L382" s="205">
        <f>L362+L366</f>
        <v>43.375828999999996</v>
      </c>
      <c r="M382" s="205">
        <f>M362+M366</f>
        <v>23.8</v>
      </c>
      <c r="N382" s="473">
        <f t="shared" si="305"/>
        <v>268.38331500000004</v>
      </c>
    </row>
    <row r="383" spans="1:14" s="271" customFormat="1" ht="23.25">
      <c r="A383" s="986"/>
      <c r="B383" s="994"/>
      <c r="C383" s="988"/>
      <c r="D383" s="471" t="s">
        <v>10</v>
      </c>
      <c r="E383" s="205">
        <f t="shared" ref="E383:I384" si="312">E363+E367</f>
        <v>29.169999999999998</v>
      </c>
      <c r="F383" s="205">
        <f t="shared" si="312"/>
        <v>2.3149999999999999</v>
      </c>
      <c r="G383" s="205">
        <f t="shared" si="312"/>
        <v>0.04</v>
      </c>
      <c r="H383" s="205">
        <f t="shared" si="312"/>
        <v>5.6066210000000005</v>
      </c>
      <c r="I383" s="205">
        <f t="shared" si="312"/>
        <v>2.5166210000000002</v>
      </c>
      <c r="J383" s="991"/>
      <c r="K383" s="472">
        <f t="shared" ref="K383" si="313">K367</f>
        <v>0</v>
      </c>
      <c r="L383" s="205">
        <f t="shared" ref="L383:M383" si="314">L363+L367</f>
        <v>0.844414</v>
      </c>
      <c r="M383" s="205">
        <f t="shared" si="314"/>
        <v>0.44441399999999998</v>
      </c>
      <c r="N383" s="473">
        <f t="shared" si="305"/>
        <v>38.582070000000002</v>
      </c>
    </row>
    <row r="384" spans="1:14" s="271" customFormat="1" ht="24" thickBot="1">
      <c r="A384" s="987"/>
      <c r="B384" s="995"/>
      <c r="C384" s="989"/>
      <c r="D384" s="474" t="s">
        <v>11</v>
      </c>
      <c r="E384" s="205">
        <f t="shared" si="312"/>
        <v>0.78</v>
      </c>
      <c r="F384" s="205">
        <f t="shared" si="312"/>
        <v>0.13389999999999999</v>
      </c>
      <c r="G384" s="205">
        <f t="shared" si="312"/>
        <v>7.4999999999999997E-2</v>
      </c>
      <c r="H384" s="205">
        <f t="shared" si="312"/>
        <v>0.51</v>
      </c>
      <c r="I384" s="205">
        <f t="shared" si="312"/>
        <v>1.58</v>
      </c>
      <c r="J384" s="992"/>
      <c r="K384" s="472">
        <f t="shared" ref="K384" si="315">K368</f>
        <v>0</v>
      </c>
      <c r="L384" s="205">
        <f t="shared" ref="L384:M384" si="316">L364+L368</f>
        <v>1.02</v>
      </c>
      <c r="M384" s="205">
        <f t="shared" si="316"/>
        <v>1</v>
      </c>
      <c r="N384" s="473">
        <f t="shared" si="305"/>
        <v>4.8900000000000006</v>
      </c>
    </row>
    <row r="385" spans="1:14" s="271" customFormat="1" ht="53.25" customHeight="1" thickBot="1">
      <c r="A385" s="51"/>
      <c r="B385" s="52"/>
      <c r="C385" s="52"/>
      <c r="D385" s="52"/>
      <c r="E385" s="77" t="s">
        <v>86</v>
      </c>
      <c r="F385" s="76" t="s">
        <v>56</v>
      </c>
      <c r="G385" s="78"/>
      <c r="H385" s="52"/>
      <c r="I385" s="52"/>
      <c r="J385" s="52"/>
      <c r="K385" s="52"/>
      <c r="L385" s="52"/>
      <c r="M385" s="52"/>
      <c r="N385" s="53"/>
    </row>
    <row r="386" spans="1:14" s="271" customFormat="1" ht="19.5">
      <c r="A386" s="996" t="s">
        <v>232</v>
      </c>
      <c r="B386" s="985"/>
      <c r="C386" s="985"/>
      <c r="D386" s="985"/>
      <c r="E386" s="985"/>
      <c r="F386" s="985"/>
      <c r="G386" s="985"/>
      <c r="H386" s="985"/>
      <c r="I386" s="985"/>
      <c r="J386" s="985"/>
      <c r="K386" s="985"/>
      <c r="L386" s="985"/>
      <c r="M386" s="985"/>
      <c r="N386" s="985"/>
    </row>
    <row r="387" spans="1:14" s="271" customFormat="1" ht="78">
      <c r="A387" s="869"/>
      <c r="B387" s="792" t="s">
        <v>233</v>
      </c>
      <c r="C387" s="793"/>
      <c r="D387" s="794"/>
      <c r="E387" s="795"/>
      <c r="F387" s="795"/>
      <c r="G387" s="795"/>
      <c r="H387" s="795"/>
      <c r="I387" s="795"/>
      <c r="J387" s="239"/>
      <c r="K387" s="239"/>
      <c r="L387" s="795"/>
      <c r="M387" s="795"/>
      <c r="N387" s="796"/>
    </row>
    <row r="388" spans="1:14" s="271" customFormat="1" ht="39.75" customHeight="1">
      <c r="A388" s="858"/>
      <c r="B388" s="243" t="s">
        <v>24</v>
      </c>
      <c r="C388" s="797">
        <v>87</v>
      </c>
      <c r="D388" s="798" t="s">
        <v>101</v>
      </c>
      <c r="E388" s="799">
        <v>87.5</v>
      </c>
      <c r="F388" s="799">
        <v>87.5</v>
      </c>
      <c r="G388" s="799">
        <v>87.5</v>
      </c>
      <c r="H388" s="799">
        <v>87.9</v>
      </c>
      <c r="I388" s="799">
        <v>88.5</v>
      </c>
      <c r="J388" s="800"/>
      <c r="K388" s="800"/>
      <c r="L388" s="799">
        <v>89.1</v>
      </c>
      <c r="M388" s="799">
        <v>90</v>
      </c>
      <c r="N388" s="8"/>
    </row>
    <row r="389" spans="1:14" s="271" customFormat="1" ht="19.5">
      <c r="A389" s="12"/>
      <c r="B389" s="13" t="s">
        <v>14</v>
      </c>
      <c r="C389" s="949" t="s">
        <v>15</v>
      </c>
      <c r="D389" s="949"/>
      <c r="E389" s="949"/>
      <c r="F389" s="949"/>
      <c r="G389" s="949"/>
      <c r="H389" s="949"/>
      <c r="I389" s="949"/>
      <c r="J389" s="949"/>
      <c r="K389" s="851"/>
      <c r="L389" s="950"/>
      <c r="M389" s="950"/>
      <c r="N389" s="951"/>
    </row>
    <row r="390" spans="1:14" s="271" customFormat="1" ht="22.5" customHeight="1">
      <c r="A390" s="955" t="s">
        <v>118</v>
      </c>
      <c r="B390" s="895" t="s">
        <v>284</v>
      </c>
      <c r="C390" s="923"/>
      <c r="D390" s="480" t="s">
        <v>17</v>
      </c>
      <c r="E390" s="246">
        <f>SUM(E391:E393)</f>
        <v>2.9</v>
      </c>
      <c r="F390" s="246">
        <f>SUM(F391:F393)</f>
        <v>2.9</v>
      </c>
      <c r="G390" s="246">
        <f>SUM(G391:G393)</f>
        <v>2.9</v>
      </c>
      <c r="H390" s="246">
        <f>SUM(H391:H393)</f>
        <v>37.5</v>
      </c>
      <c r="I390" s="246">
        <f>SUM(I391:I393)</f>
        <v>37.5</v>
      </c>
      <c r="J390" s="917" t="s">
        <v>396</v>
      </c>
      <c r="K390" s="422">
        <f>SUM(K391:K393)</f>
        <v>0</v>
      </c>
      <c r="L390" s="246">
        <f>SUM(L391:L393)</f>
        <v>37.5</v>
      </c>
      <c r="M390" s="246">
        <f>SUM(M391:M393)</f>
        <v>37.5</v>
      </c>
      <c r="N390" s="66">
        <f t="shared" ref="N390:N405" si="317">E390+H390+I390+K390+L390+M390</f>
        <v>152.9</v>
      </c>
    </row>
    <row r="391" spans="1:14" s="271" customFormat="1" ht="23.25" customHeight="1">
      <c r="A391" s="956"/>
      <c r="B391" s="896"/>
      <c r="C391" s="890"/>
      <c r="D391" s="231" t="s">
        <v>18</v>
      </c>
      <c r="E391" s="313">
        <v>0</v>
      </c>
      <c r="F391" s="302">
        <v>0</v>
      </c>
      <c r="G391" s="302">
        <v>0</v>
      </c>
      <c r="H391" s="313">
        <v>0</v>
      </c>
      <c r="I391" s="313">
        <v>0</v>
      </c>
      <c r="J391" s="960"/>
      <c r="K391" s="427">
        <v>0</v>
      </c>
      <c r="L391" s="801">
        <v>0</v>
      </c>
      <c r="M391" s="801">
        <v>0</v>
      </c>
      <c r="N391" s="222">
        <f t="shared" si="317"/>
        <v>0</v>
      </c>
    </row>
    <row r="392" spans="1:14" s="271" customFormat="1" ht="23.25">
      <c r="A392" s="956"/>
      <c r="B392" s="896"/>
      <c r="C392" s="890"/>
      <c r="D392" s="231" t="s">
        <v>10</v>
      </c>
      <c r="E392" s="313">
        <v>2.88</v>
      </c>
      <c r="F392" s="313">
        <v>2.88</v>
      </c>
      <c r="G392" s="302">
        <v>2.88</v>
      </c>
      <c r="H392" s="313">
        <v>32.4</v>
      </c>
      <c r="I392" s="313">
        <v>32.4</v>
      </c>
      <c r="J392" s="960"/>
      <c r="K392" s="427">
        <v>0</v>
      </c>
      <c r="L392" s="313">
        <v>32.4</v>
      </c>
      <c r="M392" s="313">
        <v>32.4</v>
      </c>
      <c r="N392" s="222">
        <f t="shared" si="317"/>
        <v>132.48000000000002</v>
      </c>
    </row>
    <row r="393" spans="1:14" s="271" customFormat="1" ht="202.5" customHeight="1">
      <c r="A393" s="956"/>
      <c r="B393" s="896"/>
      <c r="C393" s="890"/>
      <c r="D393" s="476" t="s">
        <v>11</v>
      </c>
      <c r="E393" s="314">
        <v>0.02</v>
      </c>
      <c r="F393" s="314">
        <v>0.02</v>
      </c>
      <c r="G393" s="778">
        <v>0.02</v>
      </c>
      <c r="H393" s="314">
        <v>5.0999999999999996</v>
      </c>
      <c r="I393" s="314">
        <v>5.0999999999999996</v>
      </c>
      <c r="J393" s="961"/>
      <c r="K393" s="428">
        <v>0</v>
      </c>
      <c r="L393" s="314">
        <v>5.0999999999999996</v>
      </c>
      <c r="M393" s="314">
        <v>5.0999999999999996</v>
      </c>
      <c r="N393" s="66">
        <f t="shared" si="317"/>
        <v>20.419999999999998</v>
      </c>
    </row>
    <row r="394" spans="1:14" s="271" customFormat="1" ht="22.5" customHeight="1">
      <c r="A394" s="955" t="s">
        <v>123</v>
      </c>
      <c r="B394" s="895" t="s">
        <v>234</v>
      </c>
      <c r="C394" s="923"/>
      <c r="D394" s="480" t="s">
        <v>17</v>
      </c>
      <c r="E394" s="246">
        <f>SUM(E395:E397)</f>
        <v>0</v>
      </c>
      <c r="F394" s="246">
        <f>SUM(F395:F397)</f>
        <v>0</v>
      </c>
      <c r="G394" s="246">
        <f>SUM(G395:G397)</f>
        <v>0</v>
      </c>
      <c r="H394" s="246">
        <f>SUM(H395:H397)</f>
        <v>7.9837999999999996</v>
      </c>
      <c r="I394" s="246">
        <f>SUM(I395:I397)</f>
        <v>0</v>
      </c>
      <c r="J394" s="881" t="s">
        <v>363</v>
      </c>
      <c r="K394" s="422">
        <f>SUM(K395:K397)</f>
        <v>0</v>
      </c>
      <c r="L394" s="246">
        <f>SUM(L395:L397)</f>
        <v>0</v>
      </c>
      <c r="M394" s="246">
        <f>SUM(M395:M397)</f>
        <v>0</v>
      </c>
      <c r="N394" s="66">
        <f t="shared" si="317"/>
        <v>7.9837999999999996</v>
      </c>
    </row>
    <row r="395" spans="1:14" s="271" customFormat="1" ht="23.25">
      <c r="A395" s="956"/>
      <c r="B395" s="896"/>
      <c r="C395" s="890"/>
      <c r="D395" s="231" t="s">
        <v>18</v>
      </c>
      <c r="E395" s="313">
        <v>0</v>
      </c>
      <c r="F395" s="302">
        <v>0</v>
      </c>
      <c r="G395" s="302">
        <v>0</v>
      </c>
      <c r="H395" s="313">
        <v>0</v>
      </c>
      <c r="I395" s="314">
        <v>0</v>
      </c>
      <c r="J395" s="954"/>
      <c r="K395" s="427">
        <v>0</v>
      </c>
      <c r="L395" s="314">
        <v>0</v>
      </c>
      <c r="M395" s="314">
        <v>0</v>
      </c>
      <c r="N395" s="222">
        <f t="shared" si="317"/>
        <v>0</v>
      </c>
    </row>
    <row r="396" spans="1:14" s="271" customFormat="1" ht="23.25" customHeight="1">
      <c r="A396" s="956"/>
      <c r="B396" s="896"/>
      <c r="C396" s="890"/>
      <c r="D396" s="231" t="s">
        <v>10</v>
      </c>
      <c r="E396" s="313">
        <v>0</v>
      </c>
      <c r="F396" s="302">
        <v>0</v>
      </c>
      <c r="G396" s="302">
        <v>0</v>
      </c>
      <c r="H396" s="313">
        <v>7.976</v>
      </c>
      <c r="I396" s="314">
        <v>0</v>
      </c>
      <c r="J396" s="954"/>
      <c r="K396" s="427">
        <v>0</v>
      </c>
      <c r="L396" s="314">
        <v>0</v>
      </c>
      <c r="M396" s="314">
        <v>0</v>
      </c>
      <c r="N396" s="222">
        <f t="shared" si="317"/>
        <v>7.976</v>
      </c>
    </row>
    <row r="397" spans="1:14" s="271" customFormat="1" ht="123" customHeight="1">
      <c r="A397" s="956"/>
      <c r="B397" s="896"/>
      <c r="C397" s="890"/>
      <c r="D397" s="476" t="s">
        <v>11</v>
      </c>
      <c r="E397" s="314">
        <v>0</v>
      </c>
      <c r="F397" s="778">
        <v>0</v>
      </c>
      <c r="G397" s="778">
        <v>0</v>
      </c>
      <c r="H397" s="314">
        <v>7.7999999999999996E-3</v>
      </c>
      <c r="I397" s="314">
        <v>0</v>
      </c>
      <c r="J397" s="954"/>
      <c r="K397" s="428">
        <v>0</v>
      </c>
      <c r="L397" s="314">
        <v>0</v>
      </c>
      <c r="M397" s="314">
        <v>0</v>
      </c>
      <c r="N397" s="222">
        <f t="shared" si="317"/>
        <v>7.7999999999999996E-3</v>
      </c>
    </row>
    <row r="398" spans="1:14" s="271" customFormat="1" ht="22.5" customHeight="1">
      <c r="A398" s="955" t="s">
        <v>126</v>
      </c>
      <c r="B398" s="895" t="s">
        <v>285</v>
      </c>
      <c r="C398" s="923"/>
      <c r="D398" s="480" t="s">
        <v>17</v>
      </c>
      <c r="E398" s="246">
        <f>SUM(E399:E401)</f>
        <v>0</v>
      </c>
      <c r="F398" s="246">
        <f>SUM(F399:F401)</f>
        <v>0</v>
      </c>
      <c r="G398" s="246">
        <f>SUM(G399:G401)</f>
        <v>0</v>
      </c>
      <c r="H398" s="246">
        <f>SUM(H399:H401)</f>
        <v>19.936999999999998</v>
      </c>
      <c r="I398" s="246">
        <f>SUM(I399:I401)</f>
        <v>14.991</v>
      </c>
      <c r="J398" s="881" t="s">
        <v>344</v>
      </c>
      <c r="K398" s="422">
        <f>SUM(K399:K401)</f>
        <v>2.0470000000000002</v>
      </c>
      <c r="L398" s="246">
        <f>SUM(L399:L401)</f>
        <v>14.991</v>
      </c>
      <c r="M398" s="246">
        <f>SUM(M399:M401)</f>
        <v>19.715</v>
      </c>
      <c r="N398" s="66">
        <f t="shared" si="317"/>
        <v>71.680999999999997</v>
      </c>
    </row>
    <row r="399" spans="1:14" s="271" customFormat="1" ht="23.25">
      <c r="A399" s="956"/>
      <c r="B399" s="896"/>
      <c r="C399" s="890"/>
      <c r="D399" s="231" t="s">
        <v>18</v>
      </c>
      <c r="E399" s="313">
        <v>0</v>
      </c>
      <c r="F399" s="313">
        <v>0</v>
      </c>
      <c r="G399" s="313">
        <v>0</v>
      </c>
      <c r="H399" s="313">
        <v>16.239999999999998</v>
      </c>
      <c r="I399" s="313">
        <v>12.18</v>
      </c>
      <c r="J399" s="954"/>
      <c r="K399" s="427">
        <v>0</v>
      </c>
      <c r="L399" s="313">
        <v>12.18</v>
      </c>
      <c r="M399" s="313">
        <v>16.260000000000002</v>
      </c>
      <c r="N399" s="222">
        <f t="shared" si="317"/>
        <v>56.86</v>
      </c>
    </row>
    <row r="400" spans="1:14" s="271" customFormat="1" ht="23.25">
      <c r="A400" s="956"/>
      <c r="B400" s="896"/>
      <c r="C400" s="890"/>
      <c r="D400" s="231" t="s">
        <v>10</v>
      </c>
      <c r="E400" s="313">
        <v>0</v>
      </c>
      <c r="F400" s="313">
        <v>0</v>
      </c>
      <c r="G400" s="313">
        <v>0</v>
      </c>
      <c r="H400" s="313">
        <v>3.6160000000000001</v>
      </c>
      <c r="I400" s="313">
        <v>2.73</v>
      </c>
      <c r="J400" s="954"/>
      <c r="K400" s="802">
        <v>1.986</v>
      </c>
      <c r="L400" s="313">
        <v>2.73</v>
      </c>
      <c r="M400" s="313">
        <v>3.3740000000000001</v>
      </c>
      <c r="N400" s="222">
        <f t="shared" si="317"/>
        <v>14.436000000000002</v>
      </c>
    </row>
    <row r="401" spans="1:16" s="271" customFormat="1" ht="100.5" customHeight="1">
      <c r="A401" s="956"/>
      <c r="B401" s="896"/>
      <c r="C401" s="890"/>
      <c r="D401" s="476" t="s">
        <v>11</v>
      </c>
      <c r="E401" s="313">
        <v>0</v>
      </c>
      <c r="F401" s="313">
        <v>0</v>
      </c>
      <c r="G401" s="313">
        <v>0</v>
      </c>
      <c r="H401" s="314">
        <v>8.1000000000000003E-2</v>
      </c>
      <c r="I401" s="314">
        <v>8.1000000000000003E-2</v>
      </c>
      <c r="J401" s="954"/>
      <c r="K401" s="803">
        <v>6.0999999999999999E-2</v>
      </c>
      <c r="L401" s="314">
        <v>8.1000000000000003E-2</v>
      </c>
      <c r="M401" s="314">
        <v>8.1000000000000003E-2</v>
      </c>
      <c r="N401" s="222">
        <f t="shared" si="317"/>
        <v>0.38500000000000001</v>
      </c>
      <c r="P401" s="271" t="s">
        <v>151</v>
      </c>
    </row>
    <row r="402" spans="1:16" s="271" customFormat="1" ht="22.5" customHeight="1">
      <c r="A402" s="970">
        <v>1</v>
      </c>
      <c r="B402" s="804" t="s">
        <v>51</v>
      </c>
      <c r="C402" s="973"/>
      <c r="D402" s="469" t="s">
        <v>9</v>
      </c>
      <c r="E402" s="203">
        <f>E403+E404+E405</f>
        <v>2.9</v>
      </c>
      <c r="F402" s="203">
        <f t="shared" ref="F402:G402" si="318">F403+F404+F405</f>
        <v>2.9</v>
      </c>
      <c r="G402" s="203">
        <f t="shared" si="318"/>
        <v>2.9</v>
      </c>
      <c r="H402" s="203">
        <f t="shared" ref="H402:I402" si="319">H403+H404+H405</f>
        <v>65.4208</v>
      </c>
      <c r="I402" s="203">
        <f t="shared" si="319"/>
        <v>52.490999999999993</v>
      </c>
      <c r="J402" s="974"/>
      <c r="K402" s="470">
        <f t="shared" ref="K402" si="320">K403+K404+K405</f>
        <v>2.0470000000000002</v>
      </c>
      <c r="L402" s="203">
        <f t="shared" ref="L402:M402" si="321">L403+L404+L405</f>
        <v>52.490999999999993</v>
      </c>
      <c r="M402" s="203">
        <f t="shared" si="321"/>
        <v>57.215000000000003</v>
      </c>
      <c r="N402" s="479">
        <f>SUM(N403:N405)</f>
        <v>232.56480000000002</v>
      </c>
    </row>
    <row r="403" spans="1:16" s="271" customFormat="1" ht="20.25" customHeight="1">
      <c r="A403" s="971"/>
      <c r="B403" s="972" t="str">
        <f>F385</f>
        <v>ЭКОЛОГИЯ</v>
      </c>
      <c r="C403" s="973"/>
      <c r="D403" s="471" t="s">
        <v>18</v>
      </c>
      <c r="E403" s="205">
        <f>E391+E395+E399</f>
        <v>0</v>
      </c>
      <c r="F403" s="205">
        <f>F391+F395+F399</f>
        <v>0</v>
      </c>
      <c r="G403" s="205">
        <f t="shared" ref="G403" si="322">G391+G395+G399</f>
        <v>0</v>
      </c>
      <c r="H403" s="205">
        <f t="shared" ref="H403" si="323">H391+H395+H399</f>
        <v>16.239999999999998</v>
      </c>
      <c r="I403" s="205">
        <f>I391+I395+I399</f>
        <v>12.18</v>
      </c>
      <c r="J403" s="975"/>
      <c r="K403" s="472">
        <f t="shared" ref="K403" si="324">K391+K395+K399</f>
        <v>0</v>
      </c>
      <c r="L403" s="205">
        <f t="shared" ref="L403:M403" si="325">L391+L395+L399</f>
        <v>12.18</v>
      </c>
      <c r="M403" s="205">
        <f t="shared" si="325"/>
        <v>16.260000000000002</v>
      </c>
      <c r="N403" s="473">
        <f t="shared" si="317"/>
        <v>56.86</v>
      </c>
    </row>
    <row r="404" spans="1:16" s="271" customFormat="1" ht="20.25" customHeight="1">
      <c r="A404" s="971"/>
      <c r="B404" s="972"/>
      <c r="C404" s="973"/>
      <c r="D404" s="471" t="s">
        <v>10</v>
      </c>
      <c r="E404" s="205">
        <f t="shared" ref="E404:M405" si="326">E392+E396+E400</f>
        <v>2.88</v>
      </c>
      <c r="F404" s="205">
        <f t="shared" si="326"/>
        <v>2.88</v>
      </c>
      <c r="G404" s="205">
        <f t="shared" si="326"/>
        <v>2.88</v>
      </c>
      <c r="H404" s="205">
        <f t="shared" ref="H404:I404" si="327">H392+H396+H400</f>
        <v>43.991999999999997</v>
      </c>
      <c r="I404" s="205">
        <f t="shared" si="327"/>
        <v>35.129999999999995</v>
      </c>
      <c r="J404" s="975"/>
      <c r="K404" s="472">
        <f t="shared" ref="K404" si="328">K392+K396+K400</f>
        <v>1.986</v>
      </c>
      <c r="L404" s="205">
        <f t="shared" si="326"/>
        <v>35.129999999999995</v>
      </c>
      <c r="M404" s="205">
        <f t="shared" si="326"/>
        <v>35.774000000000001</v>
      </c>
      <c r="N404" s="473">
        <f t="shared" si="317"/>
        <v>154.892</v>
      </c>
    </row>
    <row r="405" spans="1:16" s="271" customFormat="1" ht="71.25" customHeight="1" thickBot="1">
      <c r="A405" s="971"/>
      <c r="B405" s="972"/>
      <c r="C405" s="973"/>
      <c r="D405" s="805" t="s">
        <v>11</v>
      </c>
      <c r="E405" s="205">
        <f t="shared" si="326"/>
        <v>0.02</v>
      </c>
      <c r="F405" s="205">
        <f t="shared" si="326"/>
        <v>0.02</v>
      </c>
      <c r="G405" s="205">
        <f t="shared" si="326"/>
        <v>0.02</v>
      </c>
      <c r="H405" s="205">
        <f t="shared" ref="H405:I405" si="329">H393+H397+H401</f>
        <v>5.1887999999999996</v>
      </c>
      <c r="I405" s="205">
        <f t="shared" si="329"/>
        <v>5.181</v>
      </c>
      <c r="J405" s="975"/>
      <c r="K405" s="472">
        <f t="shared" ref="K405" si="330">K393+K397+K401</f>
        <v>6.0999999999999999E-2</v>
      </c>
      <c r="L405" s="205">
        <f t="shared" si="326"/>
        <v>5.181</v>
      </c>
      <c r="M405" s="205">
        <f t="shared" si="326"/>
        <v>5.181</v>
      </c>
      <c r="N405" s="473">
        <f t="shared" si="317"/>
        <v>20.812799999999999</v>
      </c>
    </row>
    <row r="406" spans="1:16" s="271" customFormat="1" ht="56.25" customHeight="1" thickBot="1">
      <c r="A406" s="51"/>
      <c r="B406" s="806"/>
      <c r="C406" s="806"/>
      <c r="D406" s="806"/>
      <c r="E406" s="807" t="s">
        <v>87</v>
      </c>
      <c r="F406" s="808" t="s">
        <v>57</v>
      </c>
      <c r="G406" s="809"/>
      <c r="H406" s="806"/>
      <c r="I406" s="806"/>
      <c r="J406" s="806"/>
      <c r="K406" s="806"/>
      <c r="L406" s="806"/>
      <c r="M406" s="806"/>
      <c r="N406" s="810"/>
    </row>
    <row r="407" spans="1:16" s="271" customFormat="1" ht="21" thickBot="1">
      <c r="A407" s="967" t="s">
        <v>31</v>
      </c>
      <c r="B407" s="968"/>
      <c r="C407" s="968"/>
      <c r="D407" s="968"/>
      <c r="E407" s="968"/>
      <c r="F407" s="968"/>
      <c r="G407" s="968"/>
      <c r="H407" s="968"/>
      <c r="I407" s="968"/>
      <c r="J407" s="968"/>
      <c r="K407" s="968"/>
      <c r="L407" s="968"/>
      <c r="M407" s="968"/>
      <c r="N407" s="969"/>
    </row>
    <row r="408" spans="1:16" s="271" customFormat="1" ht="39">
      <c r="A408" s="931" t="s">
        <v>12</v>
      </c>
      <c r="B408" s="5" t="s">
        <v>23</v>
      </c>
      <c r="C408" s="61"/>
      <c r="D408" s="62"/>
      <c r="E408" s="61"/>
      <c r="F408" s="61"/>
      <c r="G408" s="61"/>
      <c r="H408" s="61"/>
      <c r="I408" s="64"/>
      <c r="J408" s="63"/>
      <c r="K408" s="63"/>
      <c r="L408" s="64"/>
      <c r="M408" s="64"/>
      <c r="N408" s="65"/>
    </row>
    <row r="409" spans="1:16" s="271" customFormat="1">
      <c r="A409" s="933"/>
      <c r="B409" s="242" t="s">
        <v>24</v>
      </c>
      <c r="C409" s="20"/>
      <c r="D409" s="496"/>
      <c r="E409" s="20"/>
      <c r="F409" s="20"/>
      <c r="G409" s="20"/>
      <c r="H409" s="20"/>
      <c r="I409" s="20"/>
      <c r="J409" s="29"/>
      <c r="K409" s="29"/>
      <c r="L409" s="20"/>
      <c r="M409" s="20"/>
      <c r="N409" s="21"/>
    </row>
    <row r="410" spans="1:16" s="271" customFormat="1" ht="19.5">
      <c r="A410" s="10"/>
      <c r="B410" s="11" t="s">
        <v>14</v>
      </c>
      <c r="C410" s="934" t="s">
        <v>15</v>
      </c>
      <c r="D410" s="935"/>
      <c r="E410" s="935"/>
      <c r="F410" s="935"/>
      <c r="G410" s="935"/>
      <c r="H410" s="935"/>
      <c r="I410" s="935"/>
      <c r="J410" s="935"/>
      <c r="K410" s="854"/>
      <c r="L410" s="950"/>
      <c r="M410" s="950"/>
      <c r="N410" s="951"/>
    </row>
    <row r="411" spans="1:16" s="271" customFormat="1" ht="23.25">
      <c r="A411" s="907" t="s">
        <v>16</v>
      </c>
      <c r="B411" s="895" t="s">
        <v>33</v>
      </c>
      <c r="C411" s="962"/>
      <c r="D411" s="475" t="s">
        <v>17</v>
      </c>
      <c r="E411" s="56">
        <f t="shared" ref="E411:K411" si="331">SUM(E412:E414)</f>
        <v>0</v>
      </c>
      <c r="F411" s="56">
        <f t="shared" si="331"/>
        <v>0</v>
      </c>
      <c r="G411" s="56">
        <f t="shared" si="331"/>
        <v>0</v>
      </c>
      <c r="H411" s="56">
        <f t="shared" ref="H411" si="332">SUM(H412:H414)</f>
        <v>0</v>
      </c>
      <c r="I411" s="56">
        <f t="shared" ref="I411" si="333">SUM(I412:I414)</f>
        <v>0</v>
      </c>
      <c r="J411" s="965"/>
      <c r="K411" s="352">
        <f t="shared" si="331"/>
        <v>0</v>
      </c>
      <c r="L411" s="56">
        <f t="shared" ref="L411:M411" si="334">SUM(L412:L414)</f>
        <v>0</v>
      </c>
      <c r="M411" s="56">
        <f t="shared" si="334"/>
        <v>0</v>
      </c>
      <c r="N411" s="222">
        <f t="shared" ref="N411:N414" si="335">E411+H411+I411+K411+L411+M411</f>
        <v>0</v>
      </c>
    </row>
    <row r="412" spans="1:16" s="271" customFormat="1" ht="23.25">
      <c r="A412" s="908"/>
      <c r="B412" s="896"/>
      <c r="C412" s="963"/>
      <c r="D412" s="231" t="s">
        <v>18</v>
      </c>
      <c r="E412" s="197"/>
      <c r="F412" s="197"/>
      <c r="G412" s="197"/>
      <c r="H412" s="197"/>
      <c r="I412" s="198"/>
      <c r="J412" s="954"/>
      <c r="K412" s="870"/>
      <c r="L412" s="198"/>
      <c r="M412" s="198"/>
      <c r="N412" s="222">
        <f t="shared" si="335"/>
        <v>0</v>
      </c>
    </row>
    <row r="413" spans="1:16" s="271" customFormat="1" ht="23.25">
      <c r="A413" s="908"/>
      <c r="B413" s="896"/>
      <c r="C413" s="963"/>
      <c r="D413" s="231" t="s">
        <v>10</v>
      </c>
      <c r="E413" s="197"/>
      <c r="F413" s="197"/>
      <c r="G413" s="197"/>
      <c r="H413" s="197"/>
      <c r="I413" s="198"/>
      <c r="J413" s="954"/>
      <c r="K413" s="870"/>
      <c r="L413" s="198"/>
      <c r="M413" s="198"/>
      <c r="N413" s="222">
        <f t="shared" si="335"/>
        <v>0</v>
      </c>
    </row>
    <row r="414" spans="1:16" s="271" customFormat="1" ht="23.25">
      <c r="A414" s="909"/>
      <c r="B414" s="897"/>
      <c r="C414" s="964"/>
      <c r="D414" s="476" t="s">
        <v>11</v>
      </c>
      <c r="E414" s="199"/>
      <c r="F414" s="199"/>
      <c r="G414" s="199"/>
      <c r="H414" s="199"/>
      <c r="I414" s="198"/>
      <c r="J414" s="966"/>
      <c r="K414" s="871"/>
      <c r="L414" s="198"/>
      <c r="M414" s="198"/>
      <c r="N414" s="222">
        <f t="shared" si="335"/>
        <v>0</v>
      </c>
    </row>
    <row r="415" spans="1:16" s="271" customFormat="1" ht="40.5">
      <c r="A415" s="986">
        <v>1</v>
      </c>
      <c r="B415" s="55" t="s">
        <v>51</v>
      </c>
      <c r="C415" s="988"/>
      <c r="D415" s="469" t="s">
        <v>9</v>
      </c>
      <c r="E415" s="203">
        <f>E416+E417+E418</f>
        <v>0</v>
      </c>
      <c r="F415" s="203">
        <f t="shared" ref="F415:K415" si="336">F416+F417+F418</f>
        <v>0</v>
      </c>
      <c r="G415" s="203">
        <f t="shared" si="336"/>
        <v>0</v>
      </c>
      <c r="H415" s="203">
        <f t="shared" ref="H415:I415" si="337">H416+H417+H418</f>
        <v>0</v>
      </c>
      <c r="I415" s="203">
        <f t="shared" si="337"/>
        <v>0</v>
      </c>
      <c r="J415" s="1118" t="s">
        <v>337</v>
      </c>
      <c r="K415" s="470">
        <f t="shared" si="336"/>
        <v>0</v>
      </c>
      <c r="L415" s="203">
        <f t="shared" ref="L415:M415" si="338">L416+L417+L418</f>
        <v>0</v>
      </c>
      <c r="M415" s="203">
        <f t="shared" si="338"/>
        <v>0</v>
      </c>
      <c r="N415" s="473">
        <f>SUM(N416:N418)</f>
        <v>0</v>
      </c>
    </row>
    <row r="416" spans="1:16" s="271" customFormat="1" ht="23.25">
      <c r="A416" s="986"/>
      <c r="B416" s="993" t="str">
        <f>F406</f>
        <v>БЕЗОПАСНЫЕ И КАЧЕСТВЕННЫЕ АВТОМОБИЛЬНЫЕ ДОРОГИ</v>
      </c>
      <c r="C416" s="988"/>
      <c r="D416" s="471" t="s">
        <v>18</v>
      </c>
      <c r="E416" s="205"/>
      <c r="F416" s="205"/>
      <c r="G416" s="205"/>
      <c r="H416" s="205"/>
      <c r="I416" s="206"/>
      <c r="J416" s="954"/>
      <c r="K416" s="472"/>
      <c r="L416" s="206"/>
      <c r="M416" s="206"/>
      <c r="N416" s="473">
        <f t="shared" ref="N416:N418" si="339">E416+H416+I416+K416+L416+M416</f>
        <v>0</v>
      </c>
    </row>
    <row r="417" spans="1:14" s="271" customFormat="1" ht="23.25">
      <c r="A417" s="986"/>
      <c r="B417" s="994"/>
      <c r="C417" s="988"/>
      <c r="D417" s="471" t="s">
        <v>10</v>
      </c>
      <c r="E417" s="205"/>
      <c r="F417" s="205"/>
      <c r="G417" s="205"/>
      <c r="H417" s="205"/>
      <c r="I417" s="206"/>
      <c r="J417" s="954"/>
      <c r="K417" s="472"/>
      <c r="L417" s="206"/>
      <c r="M417" s="206"/>
      <c r="N417" s="473">
        <f t="shared" si="339"/>
        <v>0</v>
      </c>
    </row>
    <row r="418" spans="1:14" s="271" customFormat="1" ht="47.25" customHeight="1" thickBot="1">
      <c r="A418" s="987"/>
      <c r="B418" s="995"/>
      <c r="C418" s="989"/>
      <c r="D418" s="474" t="s">
        <v>11</v>
      </c>
      <c r="E418" s="207"/>
      <c r="F418" s="207"/>
      <c r="G418" s="207"/>
      <c r="H418" s="207"/>
      <c r="I418" s="208"/>
      <c r="J418" s="1119"/>
      <c r="K418" s="558"/>
      <c r="L418" s="208"/>
      <c r="M418" s="208"/>
      <c r="N418" s="473">
        <f t="shared" si="339"/>
        <v>0</v>
      </c>
    </row>
    <row r="419" spans="1:14" s="271" customFormat="1" ht="65.25" customHeight="1" thickBot="1">
      <c r="A419" s="51"/>
      <c r="B419" s="52"/>
      <c r="C419" s="52"/>
      <c r="D419" s="52"/>
      <c r="E419" s="77" t="s">
        <v>88</v>
      </c>
      <c r="F419" s="76" t="s">
        <v>58</v>
      </c>
      <c r="G419" s="78"/>
      <c r="H419" s="52"/>
      <c r="I419" s="52"/>
      <c r="J419" s="52"/>
      <c r="K419" s="52"/>
      <c r="L419" s="52"/>
      <c r="M419" s="52"/>
      <c r="N419" s="53"/>
    </row>
    <row r="420" spans="1:14" s="271" customFormat="1" ht="21" thickBot="1">
      <c r="A420" s="967" t="s">
        <v>31</v>
      </c>
      <c r="B420" s="968"/>
      <c r="C420" s="968"/>
      <c r="D420" s="968"/>
      <c r="E420" s="968"/>
      <c r="F420" s="968"/>
      <c r="G420" s="968"/>
      <c r="H420" s="968"/>
      <c r="I420" s="968"/>
      <c r="J420" s="968"/>
      <c r="K420" s="968"/>
      <c r="L420" s="968"/>
      <c r="M420" s="968"/>
      <c r="N420" s="969"/>
    </row>
    <row r="421" spans="1:14" s="271" customFormat="1" ht="39">
      <c r="A421" s="931" t="s">
        <v>12</v>
      </c>
      <c r="B421" s="5" t="s">
        <v>23</v>
      </c>
      <c r="C421" s="61"/>
      <c r="D421" s="62"/>
      <c r="E421" s="61"/>
      <c r="F421" s="61"/>
      <c r="G421" s="61"/>
      <c r="H421" s="61"/>
      <c r="I421" s="64"/>
      <c r="J421" s="63"/>
      <c r="K421" s="63"/>
      <c r="L421" s="64"/>
      <c r="M421" s="64"/>
      <c r="N421" s="65"/>
    </row>
    <row r="422" spans="1:14" s="271" customFormat="1">
      <c r="A422" s="933"/>
      <c r="B422" s="242" t="s">
        <v>24</v>
      </c>
      <c r="C422" s="20"/>
      <c r="D422" s="496"/>
      <c r="E422" s="20"/>
      <c r="F422" s="20"/>
      <c r="G422" s="20"/>
      <c r="H422" s="20"/>
      <c r="I422" s="20"/>
      <c r="J422" s="29"/>
      <c r="K422" s="29"/>
      <c r="L422" s="20"/>
      <c r="M422" s="20"/>
      <c r="N422" s="21"/>
    </row>
    <row r="423" spans="1:14" s="271" customFormat="1" ht="19.5">
      <c r="A423" s="10"/>
      <c r="B423" s="11" t="s">
        <v>14</v>
      </c>
      <c r="C423" s="934" t="s">
        <v>15</v>
      </c>
      <c r="D423" s="935"/>
      <c r="E423" s="935"/>
      <c r="F423" s="935"/>
      <c r="G423" s="935"/>
      <c r="H423" s="935"/>
      <c r="I423" s="935"/>
      <c r="J423" s="935"/>
      <c r="K423" s="854"/>
      <c r="L423" s="950"/>
      <c r="M423" s="950"/>
      <c r="N423" s="951"/>
    </row>
    <row r="424" spans="1:14" s="271" customFormat="1" ht="23.25">
      <c r="A424" s="907" t="s">
        <v>16</v>
      </c>
      <c r="B424" s="895" t="s">
        <v>33</v>
      </c>
      <c r="C424" s="962"/>
      <c r="D424" s="475" t="s">
        <v>17</v>
      </c>
      <c r="E424" s="56">
        <f t="shared" ref="E424:K424" si="340">SUM(E425:E427)</f>
        <v>0</v>
      </c>
      <c r="F424" s="56">
        <f t="shared" si="340"/>
        <v>0</v>
      </c>
      <c r="G424" s="56">
        <f t="shared" si="340"/>
        <v>0</v>
      </c>
      <c r="H424" s="56">
        <f t="shared" ref="H424:I424" si="341">SUM(H425:H427)</f>
        <v>0</v>
      </c>
      <c r="I424" s="56">
        <f t="shared" si="341"/>
        <v>0</v>
      </c>
      <c r="J424" s="965"/>
      <c r="K424" s="352">
        <f t="shared" si="340"/>
        <v>0</v>
      </c>
      <c r="L424" s="56">
        <f t="shared" ref="L424:M424" si="342">SUM(L425:L427)</f>
        <v>0</v>
      </c>
      <c r="M424" s="56">
        <f t="shared" si="342"/>
        <v>0</v>
      </c>
      <c r="N424" s="222">
        <f t="shared" ref="N424:N427" si="343">E424+H424+I424+K424+L424+M424</f>
        <v>0</v>
      </c>
    </row>
    <row r="425" spans="1:14" s="271" customFormat="1" ht="23.25">
      <c r="A425" s="908"/>
      <c r="B425" s="896"/>
      <c r="C425" s="963"/>
      <c r="D425" s="231" t="s">
        <v>18</v>
      </c>
      <c r="E425" s="197"/>
      <c r="F425" s="197"/>
      <c r="G425" s="197"/>
      <c r="H425" s="197"/>
      <c r="I425" s="198"/>
      <c r="J425" s="954"/>
      <c r="K425" s="870"/>
      <c r="L425" s="198"/>
      <c r="M425" s="198"/>
      <c r="N425" s="222">
        <f t="shared" si="343"/>
        <v>0</v>
      </c>
    </row>
    <row r="426" spans="1:14" s="271" customFormat="1" ht="23.25">
      <c r="A426" s="908"/>
      <c r="B426" s="896"/>
      <c r="C426" s="963"/>
      <c r="D426" s="231" t="s">
        <v>10</v>
      </c>
      <c r="E426" s="197"/>
      <c r="F426" s="197"/>
      <c r="G426" s="197"/>
      <c r="H426" s="197"/>
      <c r="I426" s="198"/>
      <c r="J426" s="954"/>
      <c r="K426" s="870"/>
      <c r="L426" s="198"/>
      <c r="M426" s="198"/>
      <c r="N426" s="222">
        <f t="shared" si="343"/>
        <v>0</v>
      </c>
    </row>
    <row r="427" spans="1:14" s="271" customFormat="1" ht="23.25">
      <c r="A427" s="909"/>
      <c r="B427" s="897"/>
      <c r="C427" s="964"/>
      <c r="D427" s="476" t="s">
        <v>11</v>
      </c>
      <c r="E427" s="199"/>
      <c r="F427" s="199"/>
      <c r="G427" s="199"/>
      <c r="H427" s="199"/>
      <c r="I427" s="198"/>
      <c r="J427" s="966"/>
      <c r="K427" s="871"/>
      <c r="L427" s="198"/>
      <c r="M427" s="198"/>
      <c r="N427" s="222">
        <f t="shared" si="343"/>
        <v>0</v>
      </c>
    </row>
    <row r="428" spans="1:14" s="271" customFormat="1" ht="39">
      <c r="A428" s="932" t="s">
        <v>13</v>
      </c>
      <c r="B428" s="22" t="s">
        <v>23</v>
      </c>
      <c r="C428" s="31"/>
      <c r="D428" s="32"/>
      <c r="E428" s="200"/>
      <c r="F428" s="200"/>
      <c r="G428" s="200"/>
      <c r="H428" s="200"/>
      <c r="I428" s="198"/>
      <c r="J428" s="201"/>
      <c r="K428" s="811"/>
      <c r="L428" s="198"/>
      <c r="M428" s="198"/>
      <c r="N428" s="202"/>
    </row>
    <row r="429" spans="1:14" s="271" customFormat="1">
      <c r="A429" s="933"/>
      <c r="B429" s="242" t="s">
        <v>24</v>
      </c>
      <c r="C429" s="20"/>
      <c r="D429" s="496"/>
      <c r="E429" s="20"/>
      <c r="F429" s="20"/>
      <c r="G429" s="20"/>
      <c r="H429" s="20"/>
      <c r="I429" s="20"/>
      <c r="J429" s="29"/>
      <c r="K429" s="29"/>
      <c r="L429" s="20"/>
      <c r="M429" s="20"/>
      <c r="N429" s="21"/>
    </row>
    <row r="430" spans="1:14" s="271" customFormat="1" ht="40.5" customHeight="1">
      <c r="A430" s="986">
        <v>1</v>
      </c>
      <c r="B430" s="55" t="s">
        <v>51</v>
      </c>
      <c r="C430" s="988"/>
      <c r="D430" s="469" t="s">
        <v>9</v>
      </c>
      <c r="E430" s="203">
        <f>E431+E432+E433</f>
        <v>0</v>
      </c>
      <c r="F430" s="203">
        <f t="shared" ref="F430:G430" si="344">F431+F432+F433</f>
        <v>0</v>
      </c>
      <c r="G430" s="203">
        <f t="shared" si="344"/>
        <v>0</v>
      </c>
      <c r="H430" s="203">
        <f t="shared" ref="H430:I430" si="345">H431+H432+H433</f>
        <v>0</v>
      </c>
      <c r="I430" s="203">
        <f t="shared" si="345"/>
        <v>0</v>
      </c>
      <c r="J430" s="1118" t="s">
        <v>338</v>
      </c>
      <c r="K430" s="470">
        <f t="shared" ref="K430" si="346">K431+K432+K433</f>
        <v>0</v>
      </c>
      <c r="L430" s="203">
        <f t="shared" ref="L430:M430" si="347">L431+L432+L433</f>
        <v>0</v>
      </c>
      <c r="M430" s="203">
        <f t="shared" si="347"/>
        <v>0</v>
      </c>
      <c r="N430" s="473">
        <f>SUM(N431:N433)</f>
        <v>0</v>
      </c>
    </row>
    <row r="431" spans="1:14" s="271" customFormat="1" ht="23.25">
      <c r="A431" s="986"/>
      <c r="B431" s="993" t="str">
        <f>F419</f>
        <v>ПРОИЗВОДИТЕЛЬНОСТЬ ТРУДА</v>
      </c>
      <c r="C431" s="988"/>
      <c r="D431" s="471" t="s">
        <v>18</v>
      </c>
      <c r="E431" s="205"/>
      <c r="F431" s="205"/>
      <c r="G431" s="205"/>
      <c r="H431" s="205"/>
      <c r="I431" s="206"/>
      <c r="J431" s="954"/>
      <c r="K431" s="472"/>
      <c r="L431" s="206"/>
      <c r="M431" s="206"/>
      <c r="N431" s="473">
        <f t="shared" ref="N431:N433" si="348">E431+H431+I431+K431+L431+M431</f>
        <v>0</v>
      </c>
    </row>
    <row r="432" spans="1:14" s="271" customFormat="1" ht="23.25">
      <c r="A432" s="986"/>
      <c r="B432" s="994"/>
      <c r="C432" s="988"/>
      <c r="D432" s="471" t="s">
        <v>10</v>
      </c>
      <c r="E432" s="205"/>
      <c r="F432" s="205"/>
      <c r="G432" s="205"/>
      <c r="H432" s="205"/>
      <c r="I432" s="206"/>
      <c r="J432" s="954"/>
      <c r="K432" s="472"/>
      <c r="L432" s="206"/>
      <c r="M432" s="206"/>
      <c r="N432" s="473">
        <f t="shared" si="348"/>
        <v>0</v>
      </c>
    </row>
    <row r="433" spans="1:14" s="271" customFormat="1" ht="52.5" customHeight="1" thickBot="1">
      <c r="A433" s="987"/>
      <c r="B433" s="995"/>
      <c r="C433" s="989"/>
      <c r="D433" s="474" t="s">
        <v>11</v>
      </c>
      <c r="E433" s="207"/>
      <c r="F433" s="207"/>
      <c r="G433" s="207"/>
      <c r="H433" s="207"/>
      <c r="I433" s="208"/>
      <c r="J433" s="1119"/>
      <c r="K433" s="558"/>
      <c r="L433" s="208"/>
      <c r="M433" s="208"/>
      <c r="N433" s="473">
        <f t="shared" si="348"/>
        <v>0</v>
      </c>
    </row>
    <row r="434" spans="1:14" s="271" customFormat="1" ht="48.75" customHeight="1" thickBot="1">
      <c r="A434" s="51"/>
      <c r="B434" s="52"/>
      <c r="C434" s="52"/>
      <c r="D434" s="52"/>
      <c r="E434" s="77" t="s">
        <v>89</v>
      </c>
      <c r="F434" s="76" t="s">
        <v>59</v>
      </c>
      <c r="G434" s="78"/>
      <c r="H434" s="52"/>
      <c r="I434" s="52"/>
      <c r="J434" s="52"/>
      <c r="K434" s="52"/>
      <c r="L434" s="52"/>
      <c r="M434" s="52"/>
      <c r="N434" s="53"/>
    </row>
    <row r="435" spans="1:14" s="271" customFormat="1" ht="21" customHeight="1" thickBot="1">
      <c r="A435" s="967" t="s">
        <v>31</v>
      </c>
      <c r="B435" s="968"/>
      <c r="C435" s="968"/>
      <c r="D435" s="968"/>
      <c r="E435" s="968"/>
      <c r="F435" s="968"/>
      <c r="G435" s="968"/>
      <c r="H435" s="968"/>
      <c r="I435" s="968"/>
      <c r="J435" s="968"/>
      <c r="K435" s="968"/>
      <c r="L435" s="968"/>
      <c r="M435" s="968"/>
      <c r="N435" s="969"/>
    </row>
    <row r="436" spans="1:14" s="271" customFormat="1" ht="39">
      <c r="A436" s="931" t="s">
        <v>12</v>
      </c>
      <c r="B436" s="5" t="s">
        <v>23</v>
      </c>
      <c r="C436" s="61"/>
      <c r="D436" s="62"/>
      <c r="E436" s="61"/>
      <c r="F436" s="61"/>
      <c r="G436" s="61"/>
      <c r="H436" s="61"/>
      <c r="I436" s="64"/>
      <c r="J436" s="63"/>
      <c r="K436" s="63"/>
      <c r="L436" s="64"/>
      <c r="M436" s="64"/>
      <c r="N436" s="65"/>
    </row>
    <row r="437" spans="1:14" s="271" customFormat="1">
      <c r="A437" s="933"/>
      <c r="B437" s="242" t="s">
        <v>24</v>
      </c>
      <c r="C437" s="20"/>
      <c r="D437" s="496"/>
      <c r="E437" s="20"/>
      <c r="F437" s="20"/>
      <c r="G437" s="20"/>
      <c r="H437" s="20"/>
      <c r="I437" s="20"/>
      <c r="J437" s="29"/>
      <c r="K437" s="29"/>
      <c r="L437" s="20"/>
      <c r="M437" s="20"/>
      <c r="N437" s="21"/>
    </row>
    <row r="438" spans="1:14" s="271" customFormat="1" ht="19.5">
      <c r="A438" s="10"/>
      <c r="B438" s="11" t="s">
        <v>14</v>
      </c>
      <c r="C438" s="934" t="s">
        <v>15</v>
      </c>
      <c r="D438" s="935"/>
      <c r="E438" s="935"/>
      <c r="F438" s="935"/>
      <c r="G438" s="935"/>
      <c r="H438" s="935"/>
      <c r="I438" s="935"/>
      <c r="J438" s="935"/>
      <c r="K438" s="854"/>
      <c r="L438" s="950"/>
      <c r="M438" s="950"/>
      <c r="N438" s="951"/>
    </row>
    <row r="439" spans="1:14" s="271" customFormat="1" ht="22.5" customHeight="1">
      <c r="A439" s="907" t="s">
        <v>16</v>
      </c>
      <c r="B439" s="895" t="s">
        <v>33</v>
      </c>
      <c r="C439" s="962"/>
      <c r="D439" s="475" t="s">
        <v>17</v>
      </c>
      <c r="E439" s="56">
        <f t="shared" ref="E439:G439" si="349">SUM(E440:E442)</f>
        <v>0</v>
      </c>
      <c r="F439" s="56">
        <f t="shared" si="349"/>
        <v>0</v>
      </c>
      <c r="G439" s="56">
        <f t="shared" si="349"/>
        <v>0</v>
      </c>
      <c r="H439" s="56">
        <f t="shared" ref="H439:I439" si="350">SUM(H440:H442)</f>
        <v>0</v>
      </c>
      <c r="I439" s="56">
        <f t="shared" si="350"/>
        <v>0</v>
      </c>
      <c r="J439" s="965"/>
      <c r="K439" s="352">
        <f t="shared" ref="K439" si="351">SUM(K440:K442)</f>
        <v>0</v>
      </c>
      <c r="L439" s="56">
        <f t="shared" ref="L439:M439" si="352">SUM(L440:L442)</f>
        <v>0</v>
      </c>
      <c r="M439" s="56">
        <f t="shared" si="352"/>
        <v>0</v>
      </c>
      <c r="N439" s="222">
        <f t="shared" ref="N439:N442" si="353">E439+H439+I439+K439+L439+M439</f>
        <v>0</v>
      </c>
    </row>
    <row r="440" spans="1:14" s="271" customFormat="1" ht="23.25">
      <c r="A440" s="908"/>
      <c r="B440" s="896"/>
      <c r="C440" s="963"/>
      <c r="D440" s="231" t="s">
        <v>18</v>
      </c>
      <c r="E440" s="197"/>
      <c r="F440" s="197"/>
      <c r="G440" s="197"/>
      <c r="H440" s="197"/>
      <c r="I440" s="198"/>
      <c r="J440" s="954"/>
      <c r="K440" s="356"/>
      <c r="L440" s="198"/>
      <c r="M440" s="198"/>
      <c r="N440" s="222">
        <f t="shared" si="353"/>
        <v>0</v>
      </c>
    </row>
    <row r="441" spans="1:14" s="271" customFormat="1" ht="23.25">
      <c r="A441" s="908"/>
      <c r="B441" s="896"/>
      <c r="C441" s="963"/>
      <c r="D441" s="231" t="s">
        <v>10</v>
      </c>
      <c r="E441" s="197"/>
      <c r="F441" s="197"/>
      <c r="G441" s="197"/>
      <c r="H441" s="197"/>
      <c r="I441" s="198"/>
      <c r="J441" s="954"/>
      <c r="K441" s="356"/>
      <c r="L441" s="198"/>
      <c r="M441" s="198"/>
      <c r="N441" s="222">
        <f t="shared" si="353"/>
        <v>0</v>
      </c>
    </row>
    <row r="442" spans="1:14" s="271" customFormat="1" ht="23.25">
      <c r="A442" s="909"/>
      <c r="B442" s="897"/>
      <c r="C442" s="964"/>
      <c r="D442" s="476" t="s">
        <v>11</v>
      </c>
      <c r="E442" s="199"/>
      <c r="F442" s="199"/>
      <c r="G442" s="199"/>
      <c r="H442" s="199"/>
      <c r="I442" s="198"/>
      <c r="J442" s="966"/>
      <c r="K442" s="481"/>
      <c r="L442" s="198"/>
      <c r="M442" s="198"/>
      <c r="N442" s="222">
        <f t="shared" si="353"/>
        <v>0</v>
      </c>
    </row>
    <row r="443" spans="1:14" s="271" customFormat="1" ht="40.5">
      <c r="A443" s="986">
        <v>1</v>
      </c>
      <c r="B443" s="55" t="s">
        <v>51</v>
      </c>
      <c r="C443" s="988"/>
      <c r="D443" s="469" t="s">
        <v>9</v>
      </c>
      <c r="E443" s="203">
        <f>E444+E445+E446</f>
        <v>0</v>
      </c>
      <c r="F443" s="203">
        <f t="shared" ref="F443:G443" si="354">F444+F445+F446</f>
        <v>0</v>
      </c>
      <c r="G443" s="203">
        <f t="shared" si="354"/>
        <v>0</v>
      </c>
      <c r="H443" s="203">
        <f t="shared" ref="H443:I443" si="355">H444+H445+H446</f>
        <v>0</v>
      </c>
      <c r="I443" s="203">
        <f t="shared" si="355"/>
        <v>0</v>
      </c>
      <c r="J443" s="1118" t="s">
        <v>274</v>
      </c>
      <c r="K443" s="470">
        <f t="shared" ref="K443" si="356">K444+K445+K446</f>
        <v>0</v>
      </c>
      <c r="L443" s="203">
        <f t="shared" ref="L443:M443" si="357">L444+L445+L446</f>
        <v>0</v>
      </c>
      <c r="M443" s="203">
        <f t="shared" si="357"/>
        <v>0</v>
      </c>
      <c r="N443" s="473">
        <f>SUM(N444:N446)</f>
        <v>0</v>
      </c>
    </row>
    <row r="444" spans="1:14" s="271" customFormat="1" ht="20.25" customHeight="1">
      <c r="A444" s="986"/>
      <c r="B444" s="993" t="str">
        <f>F434</f>
        <v>НАУКА</v>
      </c>
      <c r="C444" s="988"/>
      <c r="D444" s="471" t="s">
        <v>18</v>
      </c>
      <c r="E444" s="205"/>
      <c r="F444" s="205"/>
      <c r="G444" s="205"/>
      <c r="H444" s="205"/>
      <c r="I444" s="206"/>
      <c r="J444" s="954"/>
      <c r="K444" s="472"/>
      <c r="L444" s="206"/>
      <c r="M444" s="206"/>
      <c r="N444" s="473">
        <f t="shared" ref="N444:N446" si="358">E444+H444+I444+K444+L444+M444</f>
        <v>0</v>
      </c>
    </row>
    <row r="445" spans="1:14" s="271" customFormat="1" ht="20.25" customHeight="1">
      <c r="A445" s="986"/>
      <c r="B445" s="994"/>
      <c r="C445" s="988"/>
      <c r="D445" s="471" t="s">
        <v>10</v>
      </c>
      <c r="E445" s="205"/>
      <c r="F445" s="205"/>
      <c r="G445" s="205"/>
      <c r="H445" s="205"/>
      <c r="I445" s="206"/>
      <c r="J445" s="954"/>
      <c r="K445" s="472"/>
      <c r="L445" s="206"/>
      <c r="M445" s="206"/>
      <c r="N445" s="473">
        <f t="shared" si="358"/>
        <v>0</v>
      </c>
    </row>
    <row r="446" spans="1:14" s="271" customFormat="1" ht="27" customHeight="1" thickBot="1">
      <c r="A446" s="987"/>
      <c r="B446" s="995"/>
      <c r="C446" s="989"/>
      <c r="D446" s="474" t="s">
        <v>11</v>
      </c>
      <c r="E446" s="207"/>
      <c r="F446" s="207"/>
      <c r="G446" s="207"/>
      <c r="H446" s="207"/>
      <c r="I446" s="208"/>
      <c r="J446" s="1119"/>
      <c r="K446" s="558"/>
      <c r="L446" s="208"/>
      <c r="M446" s="208"/>
      <c r="N446" s="473">
        <f t="shared" si="358"/>
        <v>0</v>
      </c>
    </row>
    <row r="447" spans="1:14" s="271" customFormat="1" ht="48.75" customHeight="1" thickBot="1">
      <c r="A447" s="51"/>
      <c r="B447" s="52"/>
      <c r="C447" s="52"/>
      <c r="D447" s="52"/>
      <c r="E447" s="77" t="s">
        <v>90</v>
      </c>
      <c r="F447" s="76" t="s">
        <v>60</v>
      </c>
      <c r="G447" s="78"/>
      <c r="H447" s="52"/>
      <c r="I447" s="52"/>
      <c r="J447" s="52"/>
      <c r="K447" s="52"/>
      <c r="L447" s="52"/>
      <c r="M447" s="52"/>
      <c r="N447" s="53"/>
    </row>
    <row r="448" spans="1:14" s="271" customFormat="1" ht="21" customHeight="1" thickBot="1">
      <c r="A448" s="1018" t="s">
        <v>364</v>
      </c>
      <c r="B448" s="929"/>
      <c r="C448" s="929"/>
      <c r="D448" s="929"/>
      <c r="E448" s="929"/>
      <c r="F448" s="929"/>
      <c r="G448" s="929"/>
      <c r="H448" s="929"/>
      <c r="I448" s="929"/>
      <c r="J448" s="929"/>
      <c r="K448" s="929"/>
      <c r="L448" s="929"/>
      <c r="M448" s="929"/>
      <c r="N448" s="930"/>
    </row>
    <row r="449" spans="1:14" s="271" customFormat="1" ht="136.5">
      <c r="A449" s="865" t="s">
        <v>12</v>
      </c>
      <c r="B449" s="22" t="s">
        <v>236</v>
      </c>
      <c r="C449" s="31"/>
      <c r="D449" s="32"/>
      <c r="E449" s="31"/>
      <c r="F449" s="31"/>
      <c r="G449" s="31"/>
      <c r="H449" s="31"/>
      <c r="I449" s="493"/>
      <c r="J449" s="494"/>
      <c r="K449" s="494"/>
      <c r="L449" s="493"/>
      <c r="M449" s="493"/>
      <c r="N449" s="495"/>
    </row>
    <row r="450" spans="1:14" s="271" customFormat="1">
      <c r="A450" s="865"/>
      <c r="B450" s="242" t="s">
        <v>95</v>
      </c>
      <c r="C450" s="20">
        <v>100</v>
      </c>
      <c r="D450" s="496">
        <v>43465</v>
      </c>
      <c r="E450" s="20">
        <v>100</v>
      </c>
      <c r="F450" s="498"/>
      <c r="G450" s="499">
        <v>100</v>
      </c>
      <c r="H450" s="20">
        <v>100</v>
      </c>
      <c r="I450" s="20">
        <v>100</v>
      </c>
      <c r="J450" s="500"/>
      <c r="K450" s="500"/>
      <c r="L450" s="20">
        <v>100</v>
      </c>
      <c r="M450" s="20">
        <v>100</v>
      </c>
      <c r="N450" s="21">
        <v>100</v>
      </c>
    </row>
    <row r="451" spans="1:14" s="271" customFormat="1" ht="97.5">
      <c r="A451" s="865"/>
      <c r="B451" s="22" t="s">
        <v>237</v>
      </c>
      <c r="C451" s="501"/>
      <c r="D451" s="502"/>
      <c r="E451" s="501"/>
      <c r="F451" s="503"/>
      <c r="G451" s="503"/>
      <c r="H451" s="501"/>
      <c r="I451" s="501"/>
      <c r="J451" s="501"/>
      <c r="K451" s="501"/>
      <c r="L451" s="501"/>
      <c r="M451" s="501"/>
      <c r="N451" s="501"/>
    </row>
    <row r="452" spans="1:14" s="271" customFormat="1">
      <c r="A452" s="865"/>
      <c r="B452" s="242" t="s">
        <v>95</v>
      </c>
      <c r="C452" s="20">
        <v>100</v>
      </c>
      <c r="D452" s="496">
        <v>43465</v>
      </c>
      <c r="E452" s="20">
        <v>100</v>
      </c>
      <c r="F452" s="498"/>
      <c r="G452" s="499">
        <v>100</v>
      </c>
      <c r="H452" s="20">
        <v>100</v>
      </c>
      <c r="I452" s="20">
        <v>100</v>
      </c>
      <c r="J452" s="500"/>
      <c r="K452" s="500"/>
      <c r="L452" s="20">
        <v>100</v>
      </c>
      <c r="M452" s="20">
        <v>100</v>
      </c>
      <c r="N452" s="21">
        <v>100</v>
      </c>
    </row>
    <row r="453" spans="1:14" s="271" customFormat="1" ht="156">
      <c r="A453" s="932" t="s">
        <v>77</v>
      </c>
      <c r="B453" s="504" t="s">
        <v>239</v>
      </c>
      <c r="C453" s="464"/>
      <c r="D453" s="505"/>
      <c r="E453" s="464"/>
      <c r="F453" s="464"/>
      <c r="G453" s="464"/>
      <c r="H453" s="464"/>
      <c r="I453" s="464"/>
      <c r="J453" s="506"/>
      <c r="K453" s="464"/>
      <c r="L453" s="464"/>
      <c r="M453" s="464"/>
      <c r="N453" s="507"/>
    </row>
    <row r="454" spans="1:14" s="271" customFormat="1">
      <c r="A454" s="933"/>
      <c r="B454" s="242" t="s">
        <v>95</v>
      </c>
      <c r="C454" s="20"/>
      <c r="D454" s="496">
        <v>43465</v>
      </c>
      <c r="E454" s="20">
        <v>1</v>
      </c>
      <c r="F454" s="20"/>
      <c r="G454" s="465">
        <v>1</v>
      </c>
      <c r="H454" s="20">
        <v>1</v>
      </c>
      <c r="I454" s="20">
        <v>1</v>
      </c>
      <c r="J454" s="500"/>
      <c r="K454" s="500">
        <v>1</v>
      </c>
      <c r="L454" s="20">
        <v>1</v>
      </c>
      <c r="M454" s="20">
        <v>1</v>
      </c>
      <c r="N454" s="21">
        <v>1</v>
      </c>
    </row>
    <row r="455" spans="1:14" s="271" customFormat="1" ht="19.5">
      <c r="A455" s="10"/>
      <c r="B455" s="11" t="s">
        <v>14</v>
      </c>
      <c r="C455" s="934" t="s">
        <v>15</v>
      </c>
      <c r="D455" s="935"/>
      <c r="E455" s="935"/>
      <c r="F455" s="935"/>
      <c r="G455" s="935"/>
      <c r="H455" s="935"/>
      <c r="I455" s="935"/>
      <c r="J455" s="935"/>
      <c r="K455" s="854"/>
      <c r="L455" s="950"/>
      <c r="M455" s="950"/>
      <c r="N455" s="951"/>
    </row>
    <row r="456" spans="1:14" s="271" customFormat="1" ht="22.5" customHeight="1">
      <c r="A456" s="1120" t="s">
        <v>365</v>
      </c>
      <c r="B456" s="1123" t="s">
        <v>366</v>
      </c>
      <c r="C456" s="962"/>
      <c r="D456" s="508" t="s">
        <v>17</v>
      </c>
      <c r="E456" s="56">
        <f t="shared" ref="E456:I456" si="359">SUM(E457:E459)</f>
        <v>0</v>
      </c>
      <c r="F456" s="56">
        <f t="shared" si="359"/>
        <v>0</v>
      </c>
      <c r="G456" s="56">
        <f t="shared" si="359"/>
        <v>0</v>
      </c>
      <c r="H456" s="56">
        <f t="shared" si="359"/>
        <v>0</v>
      </c>
      <c r="I456" s="56">
        <f t="shared" si="359"/>
        <v>0</v>
      </c>
      <c r="J456" s="1126" t="s">
        <v>432</v>
      </c>
      <c r="K456" s="352">
        <f t="shared" ref="K456:M456" si="360">SUM(K457:K459)</f>
        <v>0</v>
      </c>
      <c r="L456" s="56">
        <f t="shared" si="360"/>
        <v>0</v>
      </c>
      <c r="M456" s="56">
        <f t="shared" si="360"/>
        <v>0</v>
      </c>
      <c r="N456" s="222">
        <f t="shared" ref="N456" si="361">E456+H456+I456+K456+L456+M456</f>
        <v>0</v>
      </c>
    </row>
    <row r="457" spans="1:14" s="271" customFormat="1" ht="23.25">
      <c r="A457" s="1121"/>
      <c r="B457" s="1124"/>
      <c r="C457" s="963"/>
      <c r="D457" s="231" t="s">
        <v>18</v>
      </c>
      <c r="E457" s="241">
        <v>0</v>
      </c>
      <c r="F457" s="241">
        <v>0</v>
      </c>
      <c r="G457" s="241">
        <v>0</v>
      </c>
      <c r="H457" s="241">
        <v>0</v>
      </c>
      <c r="I457" s="241">
        <v>0</v>
      </c>
      <c r="J457" s="958"/>
      <c r="K457" s="420">
        <v>0</v>
      </c>
      <c r="L457" s="241">
        <v>0</v>
      </c>
      <c r="M457" s="241">
        <v>0</v>
      </c>
      <c r="N457" s="222">
        <f t="shared" ref="N457:N463" si="362">E457+H457+I457+K457+L457+M457</f>
        <v>0</v>
      </c>
    </row>
    <row r="458" spans="1:14" s="271" customFormat="1" ht="23.25">
      <c r="A458" s="1121"/>
      <c r="B458" s="1124"/>
      <c r="C458" s="963"/>
      <c r="D458" s="231" t="s">
        <v>10</v>
      </c>
      <c r="E458" s="241">
        <v>0</v>
      </c>
      <c r="F458" s="241">
        <v>0</v>
      </c>
      <c r="G458" s="241">
        <v>0</v>
      </c>
      <c r="H458" s="241">
        <v>0</v>
      </c>
      <c r="I458" s="241">
        <v>0</v>
      </c>
      <c r="J458" s="958"/>
      <c r="K458" s="420">
        <v>0</v>
      </c>
      <c r="L458" s="241">
        <v>0</v>
      </c>
      <c r="M458" s="241">
        <v>0</v>
      </c>
      <c r="N458" s="222">
        <f t="shared" si="362"/>
        <v>0</v>
      </c>
    </row>
    <row r="459" spans="1:14" s="271" customFormat="1" ht="69" customHeight="1">
      <c r="A459" s="1122"/>
      <c r="B459" s="1125"/>
      <c r="C459" s="964"/>
      <c r="D459" s="476" t="s">
        <v>11</v>
      </c>
      <c r="E459" s="240">
        <v>0</v>
      </c>
      <c r="F459" s="240">
        <v>0</v>
      </c>
      <c r="G459" s="240">
        <v>0</v>
      </c>
      <c r="H459" s="240">
        <v>0</v>
      </c>
      <c r="I459" s="240">
        <v>0</v>
      </c>
      <c r="J459" s="959"/>
      <c r="K459" s="421">
        <v>0</v>
      </c>
      <c r="L459" s="240">
        <v>0</v>
      </c>
      <c r="M459" s="240">
        <v>0</v>
      </c>
      <c r="N459" s="222">
        <f t="shared" si="362"/>
        <v>0</v>
      </c>
    </row>
    <row r="460" spans="1:14" s="271" customFormat="1" ht="43.5" customHeight="1">
      <c r="A460" s="952" t="s">
        <v>113</v>
      </c>
      <c r="B460" s="886" t="s">
        <v>367</v>
      </c>
      <c r="C460" s="1127"/>
      <c r="D460" s="508" t="s">
        <v>17</v>
      </c>
      <c r="E460" s="56">
        <f t="shared" ref="E460:I460" si="363">SUM(E461:E463)</f>
        <v>0.02</v>
      </c>
      <c r="F460" s="56">
        <f t="shared" si="363"/>
        <v>0</v>
      </c>
      <c r="G460" s="56">
        <f t="shared" si="363"/>
        <v>0</v>
      </c>
      <c r="H460" s="56">
        <f t="shared" si="363"/>
        <v>0.02</v>
      </c>
      <c r="I460" s="56">
        <f t="shared" si="363"/>
        <v>0.02</v>
      </c>
      <c r="J460" s="1128" t="s">
        <v>454</v>
      </c>
      <c r="K460" s="352">
        <f t="shared" ref="K460:M460" si="364">SUM(K461:K463)</f>
        <v>0.2</v>
      </c>
      <c r="L460" s="56">
        <f t="shared" si="364"/>
        <v>0.02</v>
      </c>
      <c r="M460" s="56">
        <f t="shared" si="364"/>
        <v>0.02</v>
      </c>
      <c r="N460" s="66">
        <f t="shared" si="362"/>
        <v>0.30000000000000004</v>
      </c>
    </row>
    <row r="461" spans="1:14" s="271" customFormat="1" ht="42" customHeight="1">
      <c r="A461" s="952"/>
      <c r="B461" s="887"/>
      <c r="C461" s="1127"/>
      <c r="D461" s="231" t="s">
        <v>18</v>
      </c>
      <c r="E461" s="291">
        <v>0</v>
      </c>
      <c r="F461" s="291">
        <v>0</v>
      </c>
      <c r="G461" s="291">
        <v>0</v>
      </c>
      <c r="H461" s="291">
        <v>0</v>
      </c>
      <c r="I461" s="291">
        <v>0</v>
      </c>
      <c r="J461" s="1129"/>
      <c r="K461" s="418">
        <v>0</v>
      </c>
      <c r="L461" s="291">
        <v>0</v>
      </c>
      <c r="M461" s="291">
        <v>0</v>
      </c>
      <c r="N461" s="222">
        <f t="shared" si="362"/>
        <v>0</v>
      </c>
    </row>
    <row r="462" spans="1:14" s="271" customFormat="1" ht="36" customHeight="1">
      <c r="A462" s="952"/>
      <c r="B462" s="887"/>
      <c r="C462" s="1127"/>
      <c r="D462" s="231" t="s">
        <v>10</v>
      </c>
      <c r="E462" s="291">
        <v>0</v>
      </c>
      <c r="F462" s="291">
        <v>0</v>
      </c>
      <c r="G462" s="291">
        <v>0</v>
      </c>
      <c r="H462" s="291">
        <v>0</v>
      </c>
      <c r="I462" s="291">
        <v>0</v>
      </c>
      <c r="J462" s="1129"/>
      <c r="K462" s="418">
        <v>0</v>
      </c>
      <c r="L462" s="291">
        <v>0</v>
      </c>
      <c r="M462" s="291">
        <v>0</v>
      </c>
      <c r="N462" s="222">
        <f t="shared" si="362"/>
        <v>0</v>
      </c>
    </row>
    <row r="463" spans="1:14" s="271" customFormat="1" ht="93.75" customHeight="1" thickBot="1">
      <c r="A463" s="952"/>
      <c r="B463" s="888"/>
      <c r="C463" s="1127"/>
      <c r="D463" s="232" t="s">
        <v>11</v>
      </c>
      <c r="E463" s="497">
        <v>0.02</v>
      </c>
      <c r="F463" s="497">
        <v>0</v>
      </c>
      <c r="G463" s="497">
        <v>0</v>
      </c>
      <c r="H463" s="497">
        <v>0.02</v>
      </c>
      <c r="I463" s="509">
        <v>0.02</v>
      </c>
      <c r="J463" s="1130"/>
      <c r="K463" s="428">
        <v>0.2</v>
      </c>
      <c r="L463" s="509">
        <v>0.02</v>
      </c>
      <c r="M463" s="509">
        <v>0.02</v>
      </c>
      <c r="N463" s="222">
        <f t="shared" si="362"/>
        <v>0.30000000000000004</v>
      </c>
    </row>
    <row r="464" spans="1:14" s="271" customFormat="1" ht="41.25" customHeight="1" thickBot="1">
      <c r="A464" s="1018" t="s">
        <v>368</v>
      </c>
      <c r="B464" s="929"/>
      <c r="C464" s="1131"/>
      <c r="D464" s="1131"/>
      <c r="E464" s="1131"/>
      <c r="F464" s="1131"/>
      <c r="G464" s="1131"/>
      <c r="H464" s="1131"/>
      <c r="I464" s="1131"/>
      <c r="J464" s="929"/>
      <c r="K464" s="1131"/>
      <c r="L464" s="1131"/>
      <c r="M464" s="1131"/>
      <c r="N464" s="1132"/>
    </row>
    <row r="465" spans="1:14" s="271" customFormat="1" ht="129.75" customHeight="1">
      <c r="A465" s="865" t="s">
        <v>12</v>
      </c>
      <c r="B465" s="468" t="s">
        <v>369</v>
      </c>
      <c r="C465" s="510"/>
      <c r="D465" s="511"/>
      <c r="E465" s="511"/>
      <c r="F465" s="511"/>
      <c r="G465" s="511"/>
      <c r="H465" s="511"/>
      <c r="I465" s="511"/>
      <c r="J465" s="1133" t="s">
        <v>370</v>
      </c>
      <c r="K465" s="511"/>
      <c r="L465" s="511"/>
      <c r="M465" s="511"/>
      <c r="N465" s="511"/>
    </row>
    <row r="466" spans="1:14" s="271" customFormat="1" ht="59.25" customHeight="1">
      <c r="A466" s="865"/>
      <c r="B466" s="242" t="s">
        <v>95</v>
      </c>
      <c r="C466" s="20"/>
      <c r="D466" s="496"/>
      <c r="E466" s="20"/>
      <c r="F466" s="498"/>
      <c r="G466" s="499"/>
      <c r="H466" s="20"/>
      <c r="I466" s="20"/>
      <c r="J466" s="1134"/>
      <c r="K466" s="500"/>
      <c r="L466" s="20"/>
      <c r="M466" s="20"/>
      <c r="N466" s="21"/>
    </row>
    <row r="467" spans="1:14" s="271" customFormat="1" ht="93.75" customHeight="1">
      <c r="A467" s="865" t="s">
        <v>13</v>
      </c>
      <c r="B467" s="22" t="s">
        <v>371</v>
      </c>
      <c r="C467" s="501"/>
      <c r="D467" s="502"/>
      <c r="E467" s="501"/>
      <c r="F467" s="501"/>
      <c r="G467" s="501"/>
      <c r="H467" s="501"/>
      <c r="I467" s="501"/>
      <c r="J467" s="501"/>
      <c r="K467" s="501"/>
      <c r="L467" s="501"/>
      <c r="M467" s="501"/>
      <c r="N467" s="501"/>
    </row>
    <row r="468" spans="1:14" s="271" customFormat="1" ht="66.75" customHeight="1">
      <c r="A468" s="865"/>
      <c r="B468" s="242" t="s">
        <v>95</v>
      </c>
      <c r="C468" s="20">
        <v>0</v>
      </c>
      <c r="D468" s="496">
        <v>43465</v>
      </c>
      <c r="E468" s="20">
        <v>0</v>
      </c>
      <c r="F468" s="20">
        <v>0</v>
      </c>
      <c r="G468" s="499"/>
      <c r="H468" s="20">
        <v>0</v>
      </c>
      <c r="I468" s="20">
        <v>0</v>
      </c>
      <c r="J468" s="500"/>
      <c r="K468" s="500">
        <v>0</v>
      </c>
      <c r="L468" s="20">
        <v>0</v>
      </c>
      <c r="M468" s="20">
        <v>0</v>
      </c>
      <c r="N468" s="21">
        <v>0</v>
      </c>
    </row>
    <row r="469" spans="1:14" s="271" customFormat="1" ht="168.75" customHeight="1">
      <c r="A469" s="865" t="s">
        <v>77</v>
      </c>
      <c r="B469" s="468" t="s">
        <v>372</v>
      </c>
      <c r="C469" s="510"/>
      <c r="D469" s="511"/>
      <c r="E469" s="511"/>
      <c r="F469" s="511"/>
      <c r="G469" s="511"/>
      <c r="H469" s="511"/>
      <c r="I469" s="511"/>
      <c r="J469" s="512"/>
      <c r="K469" s="511"/>
      <c r="L469" s="511"/>
      <c r="M469" s="511"/>
      <c r="N469" s="511"/>
    </row>
    <row r="470" spans="1:14" s="271" customFormat="1" ht="177.75" customHeight="1">
      <c r="A470" s="865"/>
      <c r="B470" s="242" t="s">
        <v>95</v>
      </c>
      <c r="C470" s="20"/>
      <c r="D470" s="496"/>
      <c r="E470" s="20"/>
      <c r="F470" s="498"/>
      <c r="G470" s="499"/>
      <c r="H470" s="20"/>
      <c r="I470" s="20"/>
      <c r="J470" s="513" t="s">
        <v>370</v>
      </c>
      <c r="K470" s="500"/>
      <c r="L470" s="20"/>
      <c r="M470" s="20"/>
      <c r="N470" s="21"/>
    </row>
    <row r="471" spans="1:14" s="271" customFormat="1" ht="93.75" customHeight="1">
      <c r="A471" s="865" t="s">
        <v>79</v>
      </c>
      <c r="B471" s="22" t="s">
        <v>373</v>
      </c>
      <c r="C471" s="501"/>
      <c r="D471" s="502"/>
      <c r="E471" s="501"/>
      <c r="F471" s="501"/>
      <c r="G471" s="501"/>
      <c r="H471" s="501"/>
      <c r="I471" s="501"/>
      <c r="J471" s="501"/>
      <c r="K471" s="501"/>
      <c r="L471" s="501"/>
      <c r="M471" s="501"/>
      <c r="N471" s="501"/>
    </row>
    <row r="472" spans="1:14" s="271" customFormat="1" ht="51.75" customHeight="1">
      <c r="A472" s="865"/>
      <c r="B472" s="242" t="s">
        <v>95</v>
      </c>
      <c r="C472" s="20"/>
      <c r="D472" s="496">
        <v>43465</v>
      </c>
      <c r="E472" s="20">
        <v>95</v>
      </c>
      <c r="F472" s="498"/>
      <c r="G472" s="499"/>
      <c r="H472" s="20">
        <v>95</v>
      </c>
      <c r="I472" s="20">
        <v>95</v>
      </c>
      <c r="J472" s="500"/>
      <c r="K472" s="500">
        <v>95</v>
      </c>
      <c r="L472" s="20">
        <v>95</v>
      </c>
      <c r="M472" s="20">
        <v>95</v>
      </c>
      <c r="N472" s="21">
        <v>95</v>
      </c>
    </row>
    <row r="473" spans="1:14" s="271" customFormat="1" ht="19.5">
      <c r="A473" s="10"/>
      <c r="B473" s="11" t="s">
        <v>14</v>
      </c>
      <c r="C473" s="934" t="s">
        <v>15</v>
      </c>
      <c r="D473" s="935"/>
      <c r="E473" s="935"/>
      <c r="F473" s="935"/>
      <c r="G473" s="935"/>
      <c r="H473" s="935"/>
      <c r="I473" s="935"/>
      <c r="J473" s="935"/>
      <c r="K473" s="854"/>
      <c r="L473" s="950"/>
      <c r="M473" s="950"/>
      <c r="N473" s="951"/>
    </row>
    <row r="474" spans="1:14" s="271" customFormat="1" ht="22.5">
      <c r="A474" s="1120" t="s">
        <v>390</v>
      </c>
      <c r="B474" s="886" t="s">
        <v>374</v>
      </c>
      <c r="C474" s="962"/>
      <c r="D474" s="475" t="s">
        <v>17</v>
      </c>
      <c r="E474" s="56">
        <f t="shared" ref="E474:I474" si="365">SUM(E475:E477)</f>
        <v>0.55000000000000004</v>
      </c>
      <c r="F474" s="56">
        <f t="shared" si="365"/>
        <v>3.2899999999999999E-2</v>
      </c>
      <c r="G474" s="56">
        <f t="shared" si="365"/>
        <v>0</v>
      </c>
      <c r="H474" s="56">
        <f t="shared" si="365"/>
        <v>0.6</v>
      </c>
      <c r="I474" s="56">
        <f t="shared" si="365"/>
        <v>0.6</v>
      </c>
      <c r="J474" s="1126" t="s">
        <v>456</v>
      </c>
      <c r="K474" s="352">
        <f t="shared" ref="K474:M474" si="366">SUM(K475:K477)</f>
        <v>0</v>
      </c>
      <c r="L474" s="56">
        <f t="shared" si="366"/>
        <v>0.6</v>
      </c>
      <c r="M474" s="56">
        <f t="shared" si="366"/>
        <v>0.6</v>
      </c>
      <c r="N474" s="66">
        <f t="shared" ref="N474" si="367">E474+H474+I474+K474+L474+M474</f>
        <v>2.95</v>
      </c>
    </row>
    <row r="475" spans="1:14" s="271" customFormat="1" ht="23.25">
      <c r="A475" s="1121"/>
      <c r="B475" s="887"/>
      <c r="C475" s="963"/>
      <c r="D475" s="231" t="s">
        <v>18</v>
      </c>
      <c r="E475" s="241">
        <v>0</v>
      </c>
      <c r="F475" s="241">
        <v>0</v>
      </c>
      <c r="G475" s="241">
        <v>0</v>
      </c>
      <c r="H475" s="241">
        <v>0</v>
      </c>
      <c r="I475" s="241">
        <v>0</v>
      </c>
      <c r="J475" s="958"/>
      <c r="K475" s="420">
        <v>0</v>
      </c>
      <c r="L475" s="241">
        <v>0</v>
      </c>
      <c r="M475" s="241">
        <v>0</v>
      </c>
      <c r="N475" s="222">
        <f t="shared" ref="N475:N489" si="368">E475+H475+I475+K475+L475+M475</f>
        <v>0</v>
      </c>
    </row>
    <row r="476" spans="1:14" s="271" customFormat="1" ht="23.25">
      <c r="A476" s="1121"/>
      <c r="B476" s="887"/>
      <c r="C476" s="963"/>
      <c r="D476" s="231" t="s">
        <v>10</v>
      </c>
      <c r="E476" s="241">
        <v>0</v>
      </c>
      <c r="F476" s="241">
        <v>0</v>
      </c>
      <c r="G476" s="241">
        <v>0</v>
      </c>
      <c r="H476" s="241">
        <v>0</v>
      </c>
      <c r="I476" s="241">
        <v>0</v>
      </c>
      <c r="J476" s="958"/>
      <c r="K476" s="420">
        <v>0</v>
      </c>
      <c r="L476" s="241">
        <v>0</v>
      </c>
      <c r="M476" s="241">
        <v>0</v>
      </c>
      <c r="N476" s="222">
        <f t="shared" si="368"/>
        <v>0</v>
      </c>
    </row>
    <row r="477" spans="1:14" s="271" customFormat="1" ht="30.75" customHeight="1">
      <c r="A477" s="1122"/>
      <c r="B477" s="888"/>
      <c r="C477" s="964"/>
      <c r="D477" s="476" t="s">
        <v>11</v>
      </c>
      <c r="E477" s="240">
        <v>0.55000000000000004</v>
      </c>
      <c r="F477" s="240">
        <v>3.2899999999999999E-2</v>
      </c>
      <c r="G477" s="240">
        <v>0</v>
      </c>
      <c r="H477" s="240">
        <v>0.6</v>
      </c>
      <c r="I477" s="240">
        <v>0.6</v>
      </c>
      <c r="J477" s="959"/>
      <c r="K477" s="421">
        <v>0</v>
      </c>
      <c r="L477" s="240">
        <v>0.6</v>
      </c>
      <c r="M477" s="240">
        <v>0.6</v>
      </c>
      <c r="N477" s="222">
        <f t="shared" si="368"/>
        <v>2.95</v>
      </c>
    </row>
    <row r="478" spans="1:14" s="271" customFormat="1" ht="22.5">
      <c r="A478" s="907" t="s">
        <v>102</v>
      </c>
      <c r="B478" s="953" t="s">
        <v>375</v>
      </c>
      <c r="C478" s="962"/>
      <c r="D478" s="475" t="s">
        <v>17</v>
      </c>
      <c r="E478" s="56">
        <f t="shared" ref="E478:I478" si="369">SUM(E479:E481)</f>
        <v>7.0000000000000007E-2</v>
      </c>
      <c r="F478" s="56">
        <f t="shared" si="369"/>
        <v>0</v>
      </c>
      <c r="G478" s="56">
        <f t="shared" si="369"/>
        <v>0</v>
      </c>
      <c r="H478" s="56">
        <f t="shared" si="369"/>
        <v>0.01</v>
      </c>
      <c r="I478" s="56">
        <f t="shared" si="369"/>
        <v>0.01</v>
      </c>
      <c r="J478" s="1126"/>
      <c r="K478" s="352">
        <f t="shared" ref="K478:M478" si="370">SUM(K479:K481)</f>
        <v>0</v>
      </c>
      <c r="L478" s="56">
        <f t="shared" si="370"/>
        <v>0.01</v>
      </c>
      <c r="M478" s="56">
        <f t="shared" si="370"/>
        <v>0.01</v>
      </c>
      <c r="N478" s="66">
        <f t="shared" si="368"/>
        <v>0.10999999999999999</v>
      </c>
    </row>
    <row r="479" spans="1:14" s="271" customFormat="1" ht="33" customHeight="1">
      <c r="A479" s="908"/>
      <c r="B479" s="953"/>
      <c r="C479" s="963"/>
      <c r="D479" s="231" t="s">
        <v>18</v>
      </c>
      <c r="E479" s="241">
        <v>0</v>
      </c>
      <c r="F479" s="241">
        <v>0</v>
      </c>
      <c r="G479" s="241">
        <v>0</v>
      </c>
      <c r="H479" s="241">
        <v>0</v>
      </c>
      <c r="I479" s="241">
        <v>0</v>
      </c>
      <c r="J479" s="958"/>
      <c r="K479" s="420">
        <v>0</v>
      </c>
      <c r="L479" s="241">
        <v>0</v>
      </c>
      <c r="M479" s="241">
        <v>0</v>
      </c>
      <c r="N479" s="222">
        <f t="shared" si="368"/>
        <v>0</v>
      </c>
    </row>
    <row r="480" spans="1:14" s="271" customFormat="1" ht="30" customHeight="1">
      <c r="A480" s="908"/>
      <c r="B480" s="953"/>
      <c r="C480" s="963"/>
      <c r="D480" s="231" t="s">
        <v>10</v>
      </c>
      <c r="E480" s="241">
        <v>0</v>
      </c>
      <c r="F480" s="241">
        <v>0</v>
      </c>
      <c r="G480" s="241">
        <v>0</v>
      </c>
      <c r="H480" s="241">
        <v>0</v>
      </c>
      <c r="I480" s="241">
        <v>0</v>
      </c>
      <c r="J480" s="958"/>
      <c r="K480" s="420">
        <v>0</v>
      </c>
      <c r="L480" s="241">
        <v>0</v>
      </c>
      <c r="M480" s="241">
        <v>0</v>
      </c>
      <c r="N480" s="222">
        <f t="shared" si="368"/>
        <v>0</v>
      </c>
    </row>
    <row r="481" spans="1:14" s="271" customFormat="1" ht="53.25" customHeight="1">
      <c r="A481" s="909"/>
      <c r="B481" s="953"/>
      <c r="C481" s="964"/>
      <c r="D481" s="476" t="s">
        <v>11</v>
      </c>
      <c r="E481" s="240">
        <v>7.0000000000000007E-2</v>
      </c>
      <c r="F481" s="240">
        <v>0</v>
      </c>
      <c r="G481" s="240">
        <v>0</v>
      </c>
      <c r="H481" s="240">
        <v>0.01</v>
      </c>
      <c r="I481" s="240">
        <v>0.01</v>
      </c>
      <c r="J481" s="959"/>
      <c r="K481" s="421">
        <v>0</v>
      </c>
      <c r="L481" s="240">
        <v>0.01</v>
      </c>
      <c r="M481" s="240">
        <v>0.01</v>
      </c>
      <c r="N481" s="222">
        <f t="shared" si="368"/>
        <v>0.10999999999999999</v>
      </c>
    </row>
    <row r="482" spans="1:14" s="271" customFormat="1" ht="53.25" customHeight="1">
      <c r="A482" s="855"/>
      <c r="B482" s="886" t="s">
        <v>391</v>
      </c>
      <c r="C482" s="849"/>
      <c r="D482" s="475" t="s">
        <v>17</v>
      </c>
      <c r="E482" s="56">
        <f t="shared" ref="E482:I482" si="371">SUM(E483:E485)</f>
        <v>0</v>
      </c>
      <c r="F482" s="56">
        <f t="shared" si="371"/>
        <v>0</v>
      </c>
      <c r="G482" s="56">
        <f t="shared" si="371"/>
        <v>0</v>
      </c>
      <c r="H482" s="56">
        <f t="shared" si="371"/>
        <v>0</v>
      </c>
      <c r="I482" s="56">
        <f t="shared" si="371"/>
        <v>0</v>
      </c>
      <c r="J482" s="957"/>
      <c r="K482" s="56">
        <f t="shared" ref="K482:M482" si="372">SUM(K483:K485)</f>
        <v>0</v>
      </c>
      <c r="L482" s="56">
        <f t="shared" si="372"/>
        <v>0</v>
      </c>
      <c r="M482" s="56">
        <f t="shared" si="372"/>
        <v>0</v>
      </c>
      <c r="N482" s="66">
        <f t="shared" si="368"/>
        <v>0</v>
      </c>
    </row>
    <row r="483" spans="1:14" s="271" customFormat="1" ht="53.25" customHeight="1">
      <c r="A483" s="855"/>
      <c r="B483" s="887"/>
      <c r="C483" s="849"/>
      <c r="D483" s="231" t="s">
        <v>18</v>
      </c>
      <c r="E483" s="241">
        <v>0</v>
      </c>
      <c r="F483" s="241">
        <v>0</v>
      </c>
      <c r="G483" s="241">
        <v>0</v>
      </c>
      <c r="H483" s="241">
        <v>0</v>
      </c>
      <c r="I483" s="241">
        <v>0</v>
      </c>
      <c r="J483" s="958"/>
      <c r="K483" s="241">
        <v>0</v>
      </c>
      <c r="L483" s="241">
        <v>0</v>
      </c>
      <c r="M483" s="241">
        <v>0</v>
      </c>
      <c r="N483" s="222">
        <f t="shared" si="368"/>
        <v>0</v>
      </c>
    </row>
    <row r="484" spans="1:14" s="271" customFormat="1" ht="53.25" customHeight="1">
      <c r="A484" s="855"/>
      <c r="B484" s="887"/>
      <c r="C484" s="849"/>
      <c r="D484" s="231" t="s">
        <v>10</v>
      </c>
      <c r="E484" s="241">
        <v>0</v>
      </c>
      <c r="F484" s="241">
        <v>0</v>
      </c>
      <c r="G484" s="241">
        <v>0</v>
      </c>
      <c r="H484" s="241">
        <v>0</v>
      </c>
      <c r="I484" s="241">
        <v>0</v>
      </c>
      <c r="J484" s="958"/>
      <c r="K484" s="241">
        <v>0</v>
      </c>
      <c r="L484" s="241">
        <v>0</v>
      </c>
      <c r="M484" s="241">
        <v>0</v>
      </c>
      <c r="N484" s="222">
        <f t="shared" si="368"/>
        <v>0</v>
      </c>
    </row>
    <row r="485" spans="1:14" s="271" customFormat="1" ht="53.25" customHeight="1">
      <c r="A485" s="855"/>
      <c r="B485" s="888"/>
      <c r="C485" s="849"/>
      <c r="D485" s="476" t="s">
        <v>11</v>
      </c>
      <c r="E485" s="240">
        <v>0</v>
      </c>
      <c r="F485" s="240">
        <v>0</v>
      </c>
      <c r="G485" s="240">
        <v>0</v>
      </c>
      <c r="H485" s="240">
        <v>0</v>
      </c>
      <c r="I485" s="240">
        <v>0</v>
      </c>
      <c r="J485" s="959"/>
      <c r="K485" s="240">
        <v>0</v>
      </c>
      <c r="L485" s="240">
        <v>0</v>
      </c>
      <c r="M485" s="240">
        <v>0</v>
      </c>
      <c r="N485" s="222">
        <f t="shared" si="368"/>
        <v>0</v>
      </c>
    </row>
    <row r="486" spans="1:14" s="271" customFormat="1" ht="22.5">
      <c r="A486" s="907" t="s">
        <v>104</v>
      </c>
      <c r="B486" s="886" t="s">
        <v>376</v>
      </c>
      <c r="C486" s="962"/>
      <c r="D486" s="475" t="s">
        <v>17</v>
      </c>
      <c r="E486" s="56">
        <f t="shared" ref="E486:I486" si="373">SUM(E487:E489)</f>
        <v>0.05</v>
      </c>
      <c r="F486" s="56">
        <f t="shared" si="373"/>
        <v>0.01</v>
      </c>
      <c r="G486" s="56">
        <f t="shared" si="373"/>
        <v>0.01</v>
      </c>
      <c r="H486" s="56">
        <f t="shared" si="373"/>
        <v>0.05</v>
      </c>
      <c r="I486" s="56">
        <f t="shared" si="373"/>
        <v>0.05</v>
      </c>
      <c r="J486" s="1126" t="s">
        <v>395</v>
      </c>
      <c r="K486" s="352">
        <f t="shared" ref="K486:M486" si="374">SUM(K487:K489)</f>
        <v>0.05</v>
      </c>
      <c r="L486" s="56">
        <f t="shared" si="374"/>
        <v>0</v>
      </c>
      <c r="M486" s="56">
        <f t="shared" si="374"/>
        <v>0</v>
      </c>
      <c r="N486" s="66">
        <f t="shared" si="368"/>
        <v>0.2</v>
      </c>
    </row>
    <row r="487" spans="1:14" s="271" customFormat="1" ht="23.25">
      <c r="A487" s="908"/>
      <c r="B487" s="887"/>
      <c r="C487" s="963"/>
      <c r="D487" s="231" t="s">
        <v>18</v>
      </c>
      <c r="E487" s="241">
        <v>0</v>
      </c>
      <c r="F487" s="241">
        <v>0</v>
      </c>
      <c r="G487" s="241">
        <v>0</v>
      </c>
      <c r="H487" s="241">
        <v>0</v>
      </c>
      <c r="I487" s="241">
        <v>0</v>
      </c>
      <c r="J487" s="958"/>
      <c r="K487" s="420">
        <v>0</v>
      </c>
      <c r="L487" s="241">
        <v>0</v>
      </c>
      <c r="M487" s="241">
        <v>0</v>
      </c>
      <c r="N487" s="222">
        <f t="shared" si="368"/>
        <v>0</v>
      </c>
    </row>
    <row r="488" spans="1:14" s="271" customFormat="1" ht="23.25">
      <c r="A488" s="908"/>
      <c r="B488" s="887"/>
      <c r="C488" s="963"/>
      <c r="D488" s="231" t="s">
        <v>10</v>
      </c>
      <c r="E488" s="241">
        <v>0</v>
      </c>
      <c r="F488" s="241">
        <v>0</v>
      </c>
      <c r="G488" s="241">
        <v>0</v>
      </c>
      <c r="H488" s="241">
        <v>0</v>
      </c>
      <c r="I488" s="241">
        <v>0</v>
      </c>
      <c r="J488" s="958"/>
      <c r="K488" s="420">
        <v>0</v>
      </c>
      <c r="L488" s="241">
        <v>0</v>
      </c>
      <c r="M488" s="241">
        <v>0</v>
      </c>
      <c r="N488" s="222">
        <f t="shared" si="368"/>
        <v>0</v>
      </c>
    </row>
    <row r="489" spans="1:14" s="271" customFormat="1" ht="55.5" customHeight="1">
      <c r="A489" s="909"/>
      <c r="B489" s="888"/>
      <c r="C489" s="964"/>
      <c r="D489" s="476" t="s">
        <v>11</v>
      </c>
      <c r="E489" s="240">
        <v>0.05</v>
      </c>
      <c r="F489" s="240">
        <v>0.01</v>
      </c>
      <c r="G489" s="240">
        <v>0.01</v>
      </c>
      <c r="H489" s="240">
        <v>0.05</v>
      </c>
      <c r="I489" s="240">
        <v>0.05</v>
      </c>
      <c r="J489" s="959"/>
      <c r="K489" s="421">
        <v>0.05</v>
      </c>
      <c r="L489" s="240">
        <v>0</v>
      </c>
      <c r="M489" s="240">
        <v>0</v>
      </c>
      <c r="N489" s="222">
        <f t="shared" si="368"/>
        <v>0.2</v>
      </c>
    </row>
    <row r="490" spans="1:14" s="271" customFormat="1" ht="39.75" thickBot="1">
      <c r="A490" s="293" t="s">
        <v>27</v>
      </c>
      <c r="B490" s="294" t="s">
        <v>29</v>
      </c>
      <c r="C490" s="295"/>
      <c r="D490" s="296"/>
      <c r="E490" s="303"/>
      <c r="F490" s="303"/>
      <c r="G490" s="303"/>
      <c r="H490" s="303"/>
      <c r="I490" s="298"/>
      <c r="J490" s="297"/>
      <c r="K490" s="297"/>
      <c r="L490" s="298"/>
      <c r="M490" s="298"/>
      <c r="N490" s="299"/>
    </row>
    <row r="491" spans="1:14" s="271" customFormat="1" ht="21" customHeight="1" thickBot="1">
      <c r="A491" s="946" t="s">
        <v>388</v>
      </c>
      <c r="B491" s="947"/>
      <c r="C491" s="947"/>
      <c r="D491" s="947"/>
      <c r="E491" s="947"/>
      <c r="F491" s="947"/>
      <c r="G491" s="947"/>
      <c r="H491" s="947"/>
      <c r="I491" s="947"/>
      <c r="J491" s="947"/>
      <c r="K491" s="947"/>
      <c r="L491" s="947"/>
      <c r="M491" s="947"/>
      <c r="N491" s="948"/>
    </row>
    <row r="492" spans="1:14" s="271" customFormat="1" ht="137.25" customHeight="1">
      <c r="A492" s="931" t="s">
        <v>12</v>
      </c>
      <c r="B492" s="514" t="s">
        <v>394</v>
      </c>
      <c r="C492" s="515"/>
      <c r="D492" s="516"/>
      <c r="E492" s="517"/>
      <c r="F492" s="517"/>
      <c r="G492" s="517"/>
      <c r="H492" s="517"/>
      <c r="I492" s="517"/>
      <c r="J492" s="517"/>
      <c r="K492" s="517"/>
      <c r="L492" s="517"/>
      <c r="M492" s="517"/>
      <c r="N492" s="517"/>
    </row>
    <row r="493" spans="1:14" s="271" customFormat="1" ht="21" thickBot="1">
      <c r="A493" s="932"/>
      <c r="B493" s="518" t="s">
        <v>95</v>
      </c>
      <c r="C493" s="466" t="s">
        <v>241</v>
      </c>
      <c r="D493" s="466" t="s">
        <v>241</v>
      </c>
      <c r="E493" s="466">
        <v>20</v>
      </c>
      <c r="F493" s="466">
        <v>0</v>
      </c>
      <c r="G493" s="466">
        <v>10</v>
      </c>
      <c r="H493" s="466">
        <v>25</v>
      </c>
      <c r="I493" s="466">
        <v>30</v>
      </c>
      <c r="J493" s="466"/>
      <c r="K493" s="466">
        <v>10</v>
      </c>
      <c r="L493" s="466">
        <v>35</v>
      </c>
      <c r="M493" s="466">
        <v>40</v>
      </c>
      <c r="N493" s="466"/>
    </row>
    <row r="494" spans="1:14" s="271" customFormat="1" ht="275.25" customHeight="1">
      <c r="A494" s="931" t="s">
        <v>13</v>
      </c>
      <c r="B494" s="468" t="s">
        <v>377</v>
      </c>
      <c r="C494" s="515"/>
      <c r="D494" s="516"/>
      <c r="E494" s="517"/>
      <c r="F494" s="517"/>
      <c r="G494" s="517"/>
      <c r="H494" s="517"/>
      <c r="I494" s="517"/>
      <c r="J494" s="519"/>
      <c r="K494" s="517"/>
      <c r="L494" s="517"/>
      <c r="M494" s="517"/>
      <c r="N494" s="517"/>
    </row>
    <row r="495" spans="1:14" s="271" customFormat="1" ht="210" customHeight="1" thickBot="1">
      <c r="A495" s="932"/>
      <c r="B495" s="242" t="s">
        <v>95</v>
      </c>
      <c r="C495" s="466"/>
      <c r="D495" s="466"/>
      <c r="E495" s="466"/>
      <c r="F495" s="466"/>
      <c r="G495" s="466"/>
      <c r="H495" s="466"/>
      <c r="I495" s="466"/>
      <c r="J495" s="520" t="s">
        <v>378</v>
      </c>
      <c r="K495" s="466"/>
      <c r="L495" s="466"/>
      <c r="M495" s="466"/>
      <c r="N495" s="466"/>
    </row>
    <row r="496" spans="1:14" s="271" customFormat="1" ht="58.5">
      <c r="A496" s="931" t="s">
        <v>77</v>
      </c>
      <c r="B496" s="514" t="s">
        <v>379</v>
      </c>
      <c r="C496" s="515"/>
      <c r="D496" s="516"/>
      <c r="E496" s="517"/>
      <c r="F496" s="517"/>
      <c r="G496" s="517"/>
      <c r="H496" s="517"/>
      <c r="I496" s="517"/>
      <c r="J496" s="521"/>
      <c r="K496" s="517"/>
      <c r="L496" s="517"/>
      <c r="M496" s="517"/>
      <c r="N496" s="517"/>
    </row>
    <row r="497" spans="1:14" s="271" customFormat="1" ht="204.75" customHeight="1">
      <c r="A497" s="932"/>
      <c r="B497" s="242" t="s">
        <v>95</v>
      </c>
      <c r="C497" s="466"/>
      <c r="D497" s="466"/>
      <c r="E497" s="466"/>
      <c r="F497" s="466"/>
      <c r="G497" s="466"/>
      <c r="H497" s="466"/>
      <c r="I497" s="466"/>
      <c r="J497" s="522" t="s">
        <v>383</v>
      </c>
      <c r="K497" s="466"/>
      <c r="L497" s="466"/>
      <c r="M497" s="466"/>
      <c r="N497" s="466"/>
    </row>
    <row r="498" spans="1:14" s="271" customFormat="1" ht="136.5">
      <c r="A498" s="523" t="s">
        <v>79</v>
      </c>
      <c r="B498" s="514" t="s">
        <v>380</v>
      </c>
      <c r="C498" s="524"/>
      <c r="D498" s="525"/>
      <c r="E498" s="526"/>
      <c r="F498" s="526"/>
      <c r="G498" s="526"/>
      <c r="H498" s="526"/>
      <c r="I498" s="526"/>
      <c r="K498" s="526"/>
      <c r="L498" s="526"/>
      <c r="M498" s="526"/>
      <c r="N498" s="526"/>
    </row>
    <row r="499" spans="1:14" s="271" customFormat="1" ht="21.75" thickBot="1">
      <c r="A499" s="523"/>
      <c r="B499" s="242" t="s">
        <v>95</v>
      </c>
      <c r="C499" s="466" t="s">
        <v>241</v>
      </c>
      <c r="D499" s="466" t="s">
        <v>241</v>
      </c>
      <c r="E499" s="466">
        <v>35</v>
      </c>
      <c r="F499" s="466"/>
      <c r="G499" s="466">
        <v>30</v>
      </c>
      <c r="H499" s="466">
        <v>45</v>
      </c>
      <c r="I499" s="466">
        <v>55</v>
      </c>
      <c r="J499" s="466"/>
      <c r="K499" s="466">
        <v>30</v>
      </c>
      <c r="L499" s="527" t="s">
        <v>242</v>
      </c>
      <c r="M499" s="466">
        <v>70</v>
      </c>
      <c r="N499" s="528"/>
    </row>
    <row r="500" spans="1:14" s="271" customFormat="1" ht="78">
      <c r="A500" s="931" t="s">
        <v>228</v>
      </c>
      <c r="B500" s="514" t="s">
        <v>381</v>
      </c>
      <c r="C500" s="515"/>
      <c r="D500" s="516"/>
      <c r="E500" s="517"/>
      <c r="F500" s="517"/>
      <c r="G500" s="517"/>
      <c r="H500" s="517"/>
      <c r="I500" s="517"/>
      <c r="J500" s="521"/>
      <c r="K500" s="517"/>
      <c r="L500" s="517"/>
      <c r="M500" s="517"/>
      <c r="N500" s="517"/>
    </row>
    <row r="501" spans="1:14" s="271" customFormat="1" ht="109.5" customHeight="1">
      <c r="A501" s="932"/>
      <c r="B501" s="242" t="s">
        <v>95</v>
      </c>
      <c r="C501" s="466"/>
      <c r="D501" s="466"/>
      <c r="E501" s="466"/>
      <c r="F501" s="466"/>
      <c r="G501" s="466"/>
      <c r="H501" s="466"/>
      <c r="I501" s="466"/>
      <c r="J501" s="522" t="s">
        <v>382</v>
      </c>
      <c r="K501" s="466"/>
      <c r="L501" s="466"/>
      <c r="M501" s="466"/>
      <c r="N501" s="466"/>
    </row>
    <row r="502" spans="1:14" s="271" customFormat="1" ht="19.5">
      <c r="A502" s="12"/>
      <c r="B502" s="13" t="s">
        <v>14</v>
      </c>
      <c r="C502" s="949" t="s">
        <v>15</v>
      </c>
      <c r="D502" s="949"/>
      <c r="E502" s="949"/>
      <c r="F502" s="949"/>
      <c r="G502" s="949"/>
      <c r="H502" s="949"/>
      <c r="I502" s="949"/>
      <c r="J502" s="949"/>
      <c r="K502" s="851"/>
      <c r="L502" s="950"/>
      <c r="M502" s="950"/>
      <c r="N502" s="951"/>
    </row>
    <row r="503" spans="1:14" s="271" customFormat="1" ht="22.5">
      <c r="A503" s="529"/>
      <c r="B503" s="886" t="s">
        <v>384</v>
      </c>
      <c r="C503" s="914"/>
      <c r="D503" s="480" t="s">
        <v>17</v>
      </c>
      <c r="E503" s="56">
        <f t="shared" ref="E503:I503" si="375">SUM(E504:E506)</f>
        <v>0</v>
      </c>
      <c r="F503" s="56">
        <f t="shared" si="375"/>
        <v>0</v>
      </c>
      <c r="G503" s="56">
        <f t="shared" si="375"/>
        <v>0</v>
      </c>
      <c r="H503" s="56">
        <f t="shared" si="375"/>
        <v>0</v>
      </c>
      <c r="I503" s="56">
        <f t="shared" si="375"/>
        <v>0</v>
      </c>
      <c r="J503" s="953"/>
      <c r="K503" s="352">
        <f t="shared" ref="K503:M503" si="376">SUM(K504:K506)</f>
        <v>0</v>
      </c>
      <c r="L503" s="56">
        <f t="shared" si="376"/>
        <v>0</v>
      </c>
      <c r="M503" s="56">
        <f t="shared" si="376"/>
        <v>0</v>
      </c>
      <c r="N503" s="66">
        <f t="shared" ref="N503" si="377">E503+H503+I503+K503+L503+M503</f>
        <v>0</v>
      </c>
    </row>
    <row r="504" spans="1:14" s="271" customFormat="1" ht="23.25">
      <c r="A504" s="529"/>
      <c r="B504" s="887"/>
      <c r="C504" s="915"/>
      <c r="D504" s="231" t="s">
        <v>18</v>
      </c>
      <c r="E504" s="241">
        <v>0</v>
      </c>
      <c r="F504" s="241">
        <v>0</v>
      </c>
      <c r="G504" s="241">
        <v>0</v>
      </c>
      <c r="H504" s="241">
        <v>0</v>
      </c>
      <c r="I504" s="241">
        <v>0</v>
      </c>
      <c r="J504" s="953"/>
      <c r="K504" s="420">
        <v>0</v>
      </c>
      <c r="L504" s="241">
        <v>0</v>
      </c>
      <c r="M504" s="241">
        <v>0</v>
      </c>
      <c r="N504" s="222">
        <f>E504+H504+I504+K504+L504+M504</f>
        <v>0</v>
      </c>
    </row>
    <row r="505" spans="1:14" s="271" customFormat="1" ht="23.25">
      <c r="A505" s="529"/>
      <c r="B505" s="887"/>
      <c r="C505" s="915"/>
      <c r="D505" s="231" t="s">
        <v>10</v>
      </c>
      <c r="E505" s="241">
        <v>0</v>
      </c>
      <c r="F505" s="241">
        <v>0</v>
      </c>
      <c r="G505" s="241">
        <v>0</v>
      </c>
      <c r="H505" s="241">
        <v>0</v>
      </c>
      <c r="I505" s="241">
        <v>0</v>
      </c>
      <c r="J505" s="953"/>
      <c r="K505" s="420">
        <v>0</v>
      </c>
      <c r="L505" s="241">
        <v>0</v>
      </c>
      <c r="M505" s="241">
        <v>0</v>
      </c>
      <c r="N505" s="222">
        <f>E505+H505+I505+K505+L505+M505</f>
        <v>0</v>
      </c>
    </row>
    <row r="506" spans="1:14" s="271" customFormat="1" ht="96" customHeight="1">
      <c r="A506" s="529"/>
      <c r="B506" s="888"/>
      <c r="C506" s="916"/>
      <c r="D506" s="476" t="s">
        <v>11</v>
      </c>
      <c r="E506" s="240">
        <v>0</v>
      </c>
      <c r="F506" s="240">
        <v>0</v>
      </c>
      <c r="G506" s="240">
        <v>0</v>
      </c>
      <c r="H506" s="240">
        <v>0</v>
      </c>
      <c r="I506" s="240">
        <v>0</v>
      </c>
      <c r="J506" s="953"/>
      <c r="K506" s="421">
        <v>0</v>
      </c>
      <c r="L506" s="240">
        <v>0</v>
      </c>
      <c r="M506" s="240">
        <v>0</v>
      </c>
      <c r="N506" s="222">
        <f>E506+H506+I506+K506+L506+M506</f>
        <v>0</v>
      </c>
    </row>
    <row r="507" spans="1:14" s="271" customFormat="1" ht="22.5">
      <c r="A507" s="529"/>
      <c r="B507" s="886" t="s">
        <v>385</v>
      </c>
      <c r="C507" s="914"/>
      <c r="D507" s="480" t="s">
        <v>17</v>
      </c>
      <c r="E507" s="56">
        <f t="shared" ref="E507:I507" si="378">SUM(E508:E510)</f>
        <v>7.0000000000000007E-2</v>
      </c>
      <c r="F507" s="56">
        <f t="shared" si="378"/>
        <v>0</v>
      </c>
      <c r="G507" s="56">
        <f t="shared" si="378"/>
        <v>0</v>
      </c>
      <c r="H507" s="56">
        <f t="shared" si="378"/>
        <v>0.01</v>
      </c>
      <c r="I507" s="56">
        <f t="shared" si="378"/>
        <v>0</v>
      </c>
      <c r="J507" s="886" t="s">
        <v>455</v>
      </c>
      <c r="K507" s="352">
        <f t="shared" ref="K507:M507" si="379">SUM(K508:K510)</f>
        <v>0</v>
      </c>
      <c r="L507" s="56">
        <f t="shared" si="379"/>
        <v>0</v>
      </c>
      <c r="M507" s="56">
        <f t="shared" si="379"/>
        <v>0</v>
      </c>
      <c r="N507" s="66">
        <f t="shared" ref="N507" si="380">E507+H507+I507+K507+L507+M507</f>
        <v>0.08</v>
      </c>
    </row>
    <row r="508" spans="1:14" s="271" customFormat="1" ht="23.25">
      <c r="A508" s="529"/>
      <c r="B508" s="887"/>
      <c r="C508" s="915"/>
      <c r="D508" s="231" t="s">
        <v>18</v>
      </c>
      <c r="E508" s="241">
        <v>0</v>
      </c>
      <c r="F508" s="241">
        <v>0</v>
      </c>
      <c r="G508" s="241">
        <v>0</v>
      </c>
      <c r="H508" s="241">
        <v>0</v>
      </c>
      <c r="I508" s="241">
        <v>0</v>
      </c>
      <c r="J508" s="887"/>
      <c r="K508" s="420">
        <v>0</v>
      </c>
      <c r="L508" s="241">
        <v>0</v>
      </c>
      <c r="M508" s="241">
        <v>0</v>
      </c>
      <c r="N508" s="222">
        <f t="shared" ref="N508:N516" si="381">E508+H508+I508+K508+L508+M508</f>
        <v>0</v>
      </c>
    </row>
    <row r="509" spans="1:14" s="271" customFormat="1" ht="23.25">
      <c r="A509" s="529"/>
      <c r="B509" s="887"/>
      <c r="C509" s="915"/>
      <c r="D509" s="231" t="s">
        <v>10</v>
      </c>
      <c r="E509" s="241">
        <v>0</v>
      </c>
      <c r="F509" s="241">
        <v>0</v>
      </c>
      <c r="G509" s="241">
        <v>0</v>
      </c>
      <c r="H509" s="241">
        <v>0</v>
      </c>
      <c r="I509" s="241">
        <v>0</v>
      </c>
      <c r="J509" s="887"/>
      <c r="K509" s="420">
        <v>0</v>
      </c>
      <c r="L509" s="241">
        <v>0</v>
      </c>
      <c r="M509" s="241">
        <v>0</v>
      </c>
      <c r="N509" s="222">
        <f t="shared" si="381"/>
        <v>0</v>
      </c>
    </row>
    <row r="510" spans="1:14" s="271" customFormat="1" ht="50.25" customHeight="1">
      <c r="A510" s="529"/>
      <c r="B510" s="888"/>
      <c r="C510" s="916"/>
      <c r="D510" s="476" t="s">
        <v>11</v>
      </c>
      <c r="E510" s="240">
        <v>7.0000000000000007E-2</v>
      </c>
      <c r="F510" s="240">
        <v>0</v>
      </c>
      <c r="G510" s="240">
        <v>0</v>
      </c>
      <c r="H510" s="240">
        <v>0.01</v>
      </c>
      <c r="I510" s="240">
        <v>0</v>
      </c>
      <c r="J510" s="888"/>
      <c r="K510" s="421">
        <v>0</v>
      </c>
      <c r="L510" s="240">
        <v>0</v>
      </c>
      <c r="M510" s="240">
        <v>0</v>
      </c>
      <c r="N510" s="222">
        <f t="shared" si="381"/>
        <v>0.08</v>
      </c>
    </row>
    <row r="511" spans="1:14" s="271" customFormat="1" ht="22.5" customHeight="1">
      <c r="A511" s="952" t="s">
        <v>16</v>
      </c>
      <c r="B511" s="886" t="s">
        <v>386</v>
      </c>
      <c r="C511" s="914"/>
      <c r="D511" s="480" t="s">
        <v>17</v>
      </c>
      <c r="E511" s="56">
        <f t="shared" ref="E511:I511" si="382">SUM(E512:E514)</f>
        <v>0.2</v>
      </c>
      <c r="F511" s="56">
        <f t="shared" si="382"/>
        <v>0</v>
      </c>
      <c r="G511" s="56">
        <f t="shared" si="382"/>
        <v>0</v>
      </c>
      <c r="H511" s="56">
        <f t="shared" si="382"/>
        <v>0.2</v>
      </c>
      <c r="I511" s="56">
        <f t="shared" si="382"/>
        <v>0.2</v>
      </c>
      <c r="J511" s="953"/>
      <c r="K511" s="352">
        <f t="shared" ref="K511:M511" si="383">SUM(K512:K514)</f>
        <v>0</v>
      </c>
      <c r="L511" s="56">
        <f t="shared" si="383"/>
        <v>0.2</v>
      </c>
      <c r="M511" s="56">
        <f t="shared" si="383"/>
        <v>0.2</v>
      </c>
      <c r="N511" s="66">
        <f t="shared" si="381"/>
        <v>1</v>
      </c>
    </row>
    <row r="512" spans="1:14" s="271" customFormat="1" ht="23.25">
      <c r="A512" s="952"/>
      <c r="B512" s="887"/>
      <c r="C512" s="915"/>
      <c r="D512" s="231" t="s">
        <v>18</v>
      </c>
      <c r="E512" s="241">
        <v>0</v>
      </c>
      <c r="F512" s="241">
        <v>0</v>
      </c>
      <c r="G512" s="241">
        <v>0</v>
      </c>
      <c r="H512" s="241">
        <v>0</v>
      </c>
      <c r="I512" s="241">
        <v>0</v>
      </c>
      <c r="J512" s="953"/>
      <c r="K512" s="420">
        <v>0</v>
      </c>
      <c r="L512" s="241">
        <v>0</v>
      </c>
      <c r="M512" s="241">
        <v>0</v>
      </c>
      <c r="N512" s="222">
        <f t="shared" si="381"/>
        <v>0</v>
      </c>
    </row>
    <row r="513" spans="1:14" s="271" customFormat="1" ht="23.25">
      <c r="A513" s="952"/>
      <c r="B513" s="887"/>
      <c r="C513" s="915"/>
      <c r="D513" s="231" t="s">
        <v>10</v>
      </c>
      <c r="E513" s="241">
        <v>0</v>
      </c>
      <c r="F513" s="241">
        <v>0</v>
      </c>
      <c r="G513" s="241">
        <v>0</v>
      </c>
      <c r="H513" s="241">
        <v>0</v>
      </c>
      <c r="I513" s="241">
        <v>0</v>
      </c>
      <c r="J513" s="953"/>
      <c r="K513" s="420">
        <v>0</v>
      </c>
      <c r="L513" s="241">
        <v>0</v>
      </c>
      <c r="M513" s="241">
        <v>0</v>
      </c>
      <c r="N513" s="222">
        <f t="shared" si="381"/>
        <v>0</v>
      </c>
    </row>
    <row r="514" spans="1:14" s="271" customFormat="1" ht="130.5" customHeight="1">
      <c r="A514" s="952"/>
      <c r="B514" s="888"/>
      <c r="C514" s="916"/>
      <c r="D514" s="476" t="s">
        <v>11</v>
      </c>
      <c r="E514" s="240">
        <v>0.2</v>
      </c>
      <c r="F514" s="240">
        <v>0</v>
      </c>
      <c r="G514" s="240">
        <v>0</v>
      </c>
      <c r="H514" s="240">
        <v>0.2</v>
      </c>
      <c r="I514" s="240">
        <v>0.2</v>
      </c>
      <c r="J514" s="953"/>
      <c r="K514" s="421">
        <v>0</v>
      </c>
      <c r="L514" s="240">
        <v>0.2</v>
      </c>
      <c r="M514" s="240">
        <v>0.2</v>
      </c>
      <c r="N514" s="66">
        <f t="shared" si="381"/>
        <v>1</v>
      </c>
    </row>
    <row r="515" spans="1:14" s="271" customFormat="1" ht="49.5" customHeight="1">
      <c r="A515" s="952" t="s">
        <v>16</v>
      </c>
      <c r="B515" s="886" t="s">
        <v>387</v>
      </c>
      <c r="C515" s="914"/>
      <c r="D515" s="480" t="s">
        <v>17</v>
      </c>
      <c r="E515" s="56">
        <f t="shared" ref="E515:I515" si="384">SUM(E516:E518)</f>
        <v>0</v>
      </c>
      <c r="F515" s="56">
        <f t="shared" si="384"/>
        <v>0</v>
      </c>
      <c r="G515" s="56">
        <f t="shared" si="384"/>
        <v>0</v>
      </c>
      <c r="H515" s="56">
        <f t="shared" si="384"/>
        <v>0</v>
      </c>
      <c r="I515" s="56">
        <f t="shared" si="384"/>
        <v>0</v>
      </c>
      <c r="J515" s="953"/>
      <c r="K515" s="352">
        <f t="shared" ref="K515:M515" si="385">SUM(K516:K518)</f>
        <v>0</v>
      </c>
      <c r="L515" s="56">
        <f t="shared" si="385"/>
        <v>0</v>
      </c>
      <c r="M515" s="56">
        <f t="shared" si="385"/>
        <v>0</v>
      </c>
      <c r="N515" s="66">
        <f t="shared" si="381"/>
        <v>0</v>
      </c>
    </row>
    <row r="516" spans="1:14" s="271" customFormat="1" ht="45" customHeight="1">
      <c r="A516" s="952"/>
      <c r="B516" s="887"/>
      <c r="C516" s="915"/>
      <c r="D516" s="231" t="s">
        <v>18</v>
      </c>
      <c r="E516" s="241">
        <v>0</v>
      </c>
      <c r="F516" s="241">
        <v>0</v>
      </c>
      <c r="G516" s="241">
        <v>0</v>
      </c>
      <c r="H516" s="241">
        <v>0</v>
      </c>
      <c r="I516" s="241">
        <v>0</v>
      </c>
      <c r="J516" s="953"/>
      <c r="K516" s="420">
        <v>0</v>
      </c>
      <c r="L516" s="241">
        <v>0</v>
      </c>
      <c r="M516" s="241">
        <v>0</v>
      </c>
      <c r="N516" s="222">
        <f t="shared" si="381"/>
        <v>0</v>
      </c>
    </row>
    <row r="517" spans="1:14" s="271" customFormat="1" ht="48" customHeight="1">
      <c r="A517" s="952"/>
      <c r="B517" s="887"/>
      <c r="C517" s="915"/>
      <c r="D517" s="231" t="s">
        <v>10</v>
      </c>
      <c r="E517" s="241">
        <v>0</v>
      </c>
      <c r="F517" s="241">
        <v>0</v>
      </c>
      <c r="G517" s="241">
        <v>0</v>
      </c>
      <c r="H517" s="241">
        <v>0</v>
      </c>
      <c r="I517" s="241">
        <v>0</v>
      </c>
      <c r="J517" s="953"/>
      <c r="K517" s="420">
        <v>0</v>
      </c>
      <c r="L517" s="241">
        <v>0</v>
      </c>
      <c r="M517" s="241">
        <v>0</v>
      </c>
      <c r="N517" s="222">
        <f>E517+H517+I517+K517+L517+M517</f>
        <v>0</v>
      </c>
    </row>
    <row r="518" spans="1:14" s="271" customFormat="1" ht="46.5" customHeight="1">
      <c r="A518" s="952"/>
      <c r="B518" s="888"/>
      <c r="C518" s="916"/>
      <c r="D518" s="232" t="s">
        <v>11</v>
      </c>
      <c r="E518" s="240">
        <v>0</v>
      </c>
      <c r="F518" s="240">
        <v>0</v>
      </c>
      <c r="G518" s="240">
        <v>0</v>
      </c>
      <c r="H518" s="240">
        <v>0</v>
      </c>
      <c r="I518" s="240">
        <v>0</v>
      </c>
      <c r="J518" s="953"/>
      <c r="K518" s="421">
        <v>0</v>
      </c>
      <c r="L518" s="240">
        <v>0</v>
      </c>
      <c r="M518" s="240">
        <v>0</v>
      </c>
      <c r="N518" s="222">
        <f>E518+H518+I518+K518+L518+M518</f>
        <v>0</v>
      </c>
    </row>
    <row r="519" spans="1:14" s="271" customFormat="1" ht="30" customHeight="1">
      <c r="A519" s="859"/>
      <c r="B519" s="242"/>
      <c r="C519" s="466"/>
      <c r="D519" s="466"/>
      <c r="E519" s="466"/>
      <c r="F519" s="466"/>
      <c r="G519" s="466"/>
      <c r="H519" s="466"/>
      <c r="I519" s="466"/>
      <c r="J519" s="466"/>
      <c r="K519" s="466"/>
      <c r="L519" s="527"/>
      <c r="M519" s="466"/>
      <c r="N519" s="528"/>
    </row>
    <row r="520" spans="1:14" s="271" customFormat="1" ht="40.5">
      <c r="A520" s="986">
        <v>1</v>
      </c>
      <c r="B520" s="55" t="s">
        <v>51</v>
      </c>
      <c r="C520" s="988"/>
      <c r="D520" s="469" t="s">
        <v>9</v>
      </c>
      <c r="E520" s="203">
        <f>E521+E522+E523</f>
        <v>0.96000000000000019</v>
      </c>
      <c r="F520" s="203">
        <f t="shared" ref="F520:G520" si="386">F521+F522+F523</f>
        <v>4.2900000000000001E-2</v>
      </c>
      <c r="G520" s="203">
        <f t="shared" si="386"/>
        <v>0.01</v>
      </c>
      <c r="H520" s="203">
        <f t="shared" ref="H520:I520" si="387">H521+H522+H523</f>
        <v>0.89000000000000012</v>
      </c>
      <c r="I520" s="203">
        <f t="shared" si="387"/>
        <v>0.88000000000000012</v>
      </c>
      <c r="J520" s="990"/>
      <c r="K520" s="470">
        <f t="shared" ref="K520:M520" si="388">K521+K522+K523</f>
        <v>0.25</v>
      </c>
      <c r="L520" s="203">
        <f t="shared" si="388"/>
        <v>0.83000000000000007</v>
      </c>
      <c r="M520" s="203">
        <f t="shared" si="388"/>
        <v>0.83000000000000007</v>
      </c>
      <c r="N520" s="479">
        <f>SUM(N521:N523)</f>
        <v>4.6400000000000006</v>
      </c>
    </row>
    <row r="521" spans="1:14" s="271" customFormat="1" ht="23.25">
      <c r="A521" s="986"/>
      <c r="B521" s="993" t="str">
        <f>F447</f>
        <v>ЦИФРОВАЯ ЭКОНОМИКА</v>
      </c>
      <c r="C521" s="988"/>
      <c r="D521" s="471" t="s">
        <v>18</v>
      </c>
      <c r="E521" s="205">
        <f>E457+E461+E475+E479+E487+E504+E508+E512+E516</f>
        <v>0</v>
      </c>
      <c r="F521" s="205">
        <f t="shared" ref="F521:I521" si="389">F457+F461+F475+F479+F487+F504+F508+F512+F516</f>
        <v>0</v>
      </c>
      <c r="G521" s="205">
        <f t="shared" si="389"/>
        <v>0</v>
      </c>
      <c r="H521" s="205">
        <f t="shared" si="389"/>
        <v>0</v>
      </c>
      <c r="I521" s="205">
        <f t="shared" si="389"/>
        <v>0</v>
      </c>
      <c r="J521" s="991"/>
      <c r="K521" s="205">
        <f>K457+K461+K475+K479+K487+K504+K508+K512+K516</f>
        <v>0</v>
      </c>
      <c r="L521" s="205">
        <f t="shared" ref="L521:M521" si="390">L457+L461+L475+L479+L487+L504+L508+L512+L516</f>
        <v>0</v>
      </c>
      <c r="M521" s="205">
        <f t="shared" si="390"/>
        <v>0</v>
      </c>
      <c r="N521" s="473">
        <f t="shared" ref="N521:N523" si="391">E521+H521+I521+K521+L521+M521</f>
        <v>0</v>
      </c>
    </row>
    <row r="522" spans="1:14" s="271" customFormat="1" ht="23.25">
      <c r="A522" s="986"/>
      <c r="B522" s="994"/>
      <c r="C522" s="988"/>
      <c r="D522" s="471" t="s">
        <v>10</v>
      </c>
      <c r="E522" s="205">
        <f>E458+E462+E476+E480+E488+E505+E509+E513+E517</f>
        <v>0</v>
      </c>
      <c r="F522" s="205">
        <f t="shared" ref="F522:I523" si="392">F458+F462+F476+F480+F488+F505+F509+F513+F517</f>
        <v>0</v>
      </c>
      <c r="G522" s="205">
        <f t="shared" si="392"/>
        <v>0</v>
      </c>
      <c r="H522" s="205">
        <f t="shared" si="392"/>
        <v>0</v>
      </c>
      <c r="I522" s="205">
        <f t="shared" si="392"/>
        <v>0</v>
      </c>
      <c r="J522" s="991"/>
      <c r="K522" s="205">
        <f>K458+K462+K476+K480+K488+K505+K509+K513+K517</f>
        <v>0</v>
      </c>
      <c r="L522" s="205">
        <f>L458+L462+L476+L480+L488+L505+L509+L513+L517</f>
        <v>0</v>
      </c>
      <c r="M522" s="205">
        <f>M458+M462+M476+M480+M488+M505+M509+M513+M517</f>
        <v>0</v>
      </c>
      <c r="N522" s="473">
        <f t="shared" si="391"/>
        <v>0</v>
      </c>
    </row>
    <row r="523" spans="1:14" s="271" customFormat="1" ht="24" thickBot="1">
      <c r="A523" s="987"/>
      <c r="B523" s="995"/>
      <c r="C523" s="989"/>
      <c r="D523" s="474" t="s">
        <v>11</v>
      </c>
      <c r="E523" s="205">
        <f>E459+E463+E477+E481+E489+E506+E510+E514+E518</f>
        <v>0.96000000000000019</v>
      </c>
      <c r="F523" s="205">
        <f t="shared" si="392"/>
        <v>4.2900000000000001E-2</v>
      </c>
      <c r="G523" s="205">
        <f t="shared" si="392"/>
        <v>0.01</v>
      </c>
      <c r="H523" s="205">
        <f t="shared" si="392"/>
        <v>0.89000000000000012</v>
      </c>
      <c r="I523" s="205">
        <f t="shared" si="392"/>
        <v>0.88000000000000012</v>
      </c>
      <c r="J523" s="992"/>
      <c r="K523" s="205">
        <f>K459+K463+K477+K481+K489+K506+K510+K514+K518</f>
        <v>0.25</v>
      </c>
      <c r="L523" s="205">
        <f>L459+L463+L477+L481+L489+L506+L510+L514+L518</f>
        <v>0.83000000000000007</v>
      </c>
      <c r="M523" s="205">
        <f>M459+M463+M477+M481+M489+M506+M510+M514+M518</f>
        <v>0.83000000000000007</v>
      </c>
      <c r="N523" s="473">
        <f t="shared" si="391"/>
        <v>4.6400000000000006</v>
      </c>
    </row>
    <row r="524" spans="1:14" s="271" customFormat="1" ht="62.25" customHeight="1" thickBot="1">
      <c r="A524" s="51"/>
      <c r="B524" s="52"/>
      <c r="C524" s="52"/>
      <c r="D524" s="52"/>
      <c r="E524" s="77" t="s">
        <v>91</v>
      </c>
      <c r="F524" s="76" t="s">
        <v>61</v>
      </c>
      <c r="G524" s="78"/>
      <c r="H524" s="52"/>
      <c r="I524" s="52"/>
      <c r="J524" s="52"/>
      <c r="K524" s="52"/>
      <c r="L524" s="52"/>
      <c r="M524" s="52"/>
      <c r="N524" s="53"/>
    </row>
    <row r="525" spans="1:14" s="271" customFormat="1" ht="21" customHeight="1" thickBot="1">
      <c r="A525" s="928" t="s">
        <v>243</v>
      </c>
      <c r="B525" s="929"/>
      <c r="C525" s="929"/>
      <c r="D525" s="929"/>
      <c r="E525" s="929"/>
      <c r="F525" s="929"/>
      <c r="G525" s="929"/>
      <c r="H525" s="929"/>
      <c r="I525" s="929"/>
      <c r="J525" s="929"/>
      <c r="K525" s="929"/>
      <c r="L525" s="929"/>
      <c r="M525" s="929"/>
      <c r="N525" s="930"/>
    </row>
    <row r="526" spans="1:14" s="271" customFormat="1" ht="58.5">
      <c r="A526" s="931" t="s">
        <v>12</v>
      </c>
      <c r="B526" s="22" t="s">
        <v>244</v>
      </c>
      <c r="C526" s="31"/>
      <c r="D526" s="32"/>
      <c r="E526" s="31"/>
      <c r="F526" s="31"/>
      <c r="G526" s="31"/>
      <c r="H526" s="31"/>
      <c r="I526" s="493"/>
      <c r="J526" s="494"/>
      <c r="K526" s="494"/>
      <c r="L526" s="493"/>
      <c r="M526" s="493"/>
      <c r="N526" s="495"/>
    </row>
    <row r="527" spans="1:14" s="271" customFormat="1">
      <c r="A527" s="933"/>
      <c r="B527" s="242" t="s">
        <v>95</v>
      </c>
      <c r="C527" s="20">
        <v>1</v>
      </c>
      <c r="D527" s="565" t="s">
        <v>245</v>
      </c>
      <c r="E527" s="20"/>
      <c r="F527" s="20">
        <v>1</v>
      </c>
      <c r="G527" s="20">
        <v>1</v>
      </c>
      <c r="H527" s="20">
        <v>1</v>
      </c>
      <c r="I527" s="20">
        <v>1</v>
      </c>
      <c r="J527" s="812"/>
      <c r="K527" s="812"/>
      <c r="L527" s="20">
        <v>1</v>
      </c>
      <c r="M527" s="20">
        <v>1</v>
      </c>
      <c r="N527" s="21"/>
    </row>
    <row r="528" spans="1:14" s="271" customFormat="1" ht="19.5">
      <c r="A528" s="10"/>
      <c r="B528" s="11" t="s">
        <v>14</v>
      </c>
      <c r="C528" s="934" t="s">
        <v>15</v>
      </c>
      <c r="D528" s="935"/>
      <c r="E528" s="935"/>
      <c r="F528" s="935"/>
      <c r="G528" s="935"/>
      <c r="H528" s="935"/>
      <c r="I528" s="935"/>
      <c r="J528" s="935"/>
      <c r="K528" s="854"/>
      <c r="L528" s="950"/>
      <c r="M528" s="950"/>
      <c r="N528" s="951"/>
    </row>
    <row r="529" spans="1:14" s="271" customFormat="1" ht="22.5" customHeight="1">
      <c r="A529" s="907" t="s">
        <v>16</v>
      </c>
      <c r="B529" s="895" t="s">
        <v>246</v>
      </c>
      <c r="C529" s="962"/>
      <c r="D529" s="475" t="s">
        <v>17</v>
      </c>
      <c r="E529" s="246">
        <f t="shared" ref="E529" si="393">SUM(E530:E532)</f>
        <v>0</v>
      </c>
      <c r="F529" s="246">
        <f t="shared" ref="F529:I529" si="394">SUM(F530:F532)</f>
        <v>0</v>
      </c>
      <c r="G529" s="246">
        <f t="shared" si="394"/>
        <v>0</v>
      </c>
      <c r="H529" s="246">
        <f t="shared" si="394"/>
        <v>0</v>
      </c>
      <c r="I529" s="246">
        <f t="shared" si="394"/>
        <v>0</v>
      </c>
      <c r="J529" s="1135"/>
      <c r="K529" s="422">
        <f t="shared" ref="K529" si="395">SUM(K530:K532)</f>
        <v>3.7310000000000003</v>
      </c>
      <c r="L529" s="246">
        <f t="shared" ref="L529:M529" si="396">SUM(L530:L532)</f>
        <v>0</v>
      </c>
      <c r="M529" s="246">
        <f t="shared" si="396"/>
        <v>0</v>
      </c>
      <c r="N529" s="222">
        <f t="shared" ref="N529:N532" si="397">E529+H529+I529+K529+L529+M529</f>
        <v>3.7310000000000003</v>
      </c>
    </row>
    <row r="530" spans="1:14" s="271" customFormat="1" ht="23.25">
      <c r="A530" s="908"/>
      <c r="B530" s="896"/>
      <c r="C530" s="963"/>
      <c r="D530" s="231" t="s">
        <v>18</v>
      </c>
      <c r="E530" s="291">
        <v>0</v>
      </c>
      <c r="F530" s="291">
        <v>0</v>
      </c>
      <c r="G530" s="291">
        <v>0</v>
      </c>
      <c r="H530" s="291">
        <v>0</v>
      </c>
      <c r="I530" s="4">
        <v>0</v>
      </c>
      <c r="J530" s="1136"/>
      <c r="K530" s="418">
        <v>3.4460000000000002</v>
      </c>
      <c r="L530" s="4">
        <v>0</v>
      </c>
      <c r="M530" s="4">
        <v>0</v>
      </c>
      <c r="N530" s="222">
        <f t="shared" si="397"/>
        <v>3.4460000000000002</v>
      </c>
    </row>
    <row r="531" spans="1:14" s="271" customFormat="1" ht="33.75" customHeight="1">
      <c r="A531" s="908"/>
      <c r="B531" s="896"/>
      <c r="C531" s="963"/>
      <c r="D531" s="231" t="s">
        <v>10</v>
      </c>
      <c r="E531" s="291">
        <v>0</v>
      </c>
      <c r="F531" s="291">
        <v>0</v>
      </c>
      <c r="G531" s="291">
        <v>0</v>
      </c>
      <c r="H531" s="291">
        <v>0</v>
      </c>
      <c r="I531" s="4">
        <v>0</v>
      </c>
      <c r="J531" s="1136"/>
      <c r="K531" s="418">
        <v>0.27600000000000002</v>
      </c>
      <c r="L531" s="4">
        <v>0</v>
      </c>
      <c r="M531" s="4">
        <v>0</v>
      </c>
      <c r="N531" s="222">
        <f t="shared" si="397"/>
        <v>0.27600000000000002</v>
      </c>
    </row>
    <row r="532" spans="1:14" s="271" customFormat="1" ht="409.6" customHeight="1" thickBot="1">
      <c r="A532" s="909"/>
      <c r="B532" s="897"/>
      <c r="C532" s="964"/>
      <c r="D532" s="476" t="s">
        <v>11</v>
      </c>
      <c r="E532" s="497">
        <v>0</v>
      </c>
      <c r="F532" s="497">
        <v>0</v>
      </c>
      <c r="G532" s="497">
        <v>0</v>
      </c>
      <c r="H532" s="497">
        <v>0</v>
      </c>
      <c r="I532" s="509">
        <v>0</v>
      </c>
      <c r="J532" s="1137"/>
      <c r="K532" s="428">
        <v>8.9999999999999993E-3</v>
      </c>
      <c r="L532" s="509">
        <v>0</v>
      </c>
      <c r="M532" s="509">
        <v>0</v>
      </c>
      <c r="N532" s="222">
        <f t="shared" si="397"/>
        <v>8.9999999999999993E-3</v>
      </c>
    </row>
    <row r="533" spans="1:14" s="271" customFormat="1" ht="21" customHeight="1" thickBot="1">
      <c r="A533" s="928" t="s">
        <v>247</v>
      </c>
      <c r="B533" s="929"/>
      <c r="C533" s="929"/>
      <c r="D533" s="929"/>
      <c r="E533" s="929"/>
      <c r="F533" s="929"/>
      <c r="G533" s="929"/>
      <c r="H533" s="929"/>
      <c r="I533" s="929"/>
      <c r="J533" s="929"/>
      <c r="K533" s="929"/>
      <c r="L533" s="929"/>
      <c r="M533" s="929"/>
      <c r="N533" s="930"/>
    </row>
    <row r="534" spans="1:14" s="271" customFormat="1" ht="78">
      <c r="A534" s="931" t="s">
        <v>12</v>
      </c>
      <c r="B534" s="5" t="s">
        <v>248</v>
      </c>
      <c r="C534" s="23"/>
      <c r="D534" s="462"/>
      <c r="E534" s="23"/>
      <c r="F534" s="23"/>
      <c r="G534" s="23"/>
      <c r="H534" s="23"/>
      <c r="I534" s="4"/>
      <c r="J534" s="30"/>
      <c r="K534" s="463"/>
      <c r="L534" s="4"/>
      <c r="M534" s="4"/>
      <c r="N534" s="26"/>
    </row>
    <row r="535" spans="1:14" s="271" customFormat="1">
      <c r="A535" s="932"/>
      <c r="B535" s="243" t="s">
        <v>95</v>
      </c>
      <c r="C535" s="9">
        <v>0</v>
      </c>
      <c r="D535" s="557"/>
      <c r="E535" s="9">
        <v>4</v>
      </c>
      <c r="F535" s="9"/>
      <c r="G535" s="9">
        <v>0</v>
      </c>
      <c r="H535" s="9">
        <v>8</v>
      </c>
      <c r="I535" s="7">
        <v>12</v>
      </c>
      <c r="J535" s="33"/>
      <c r="K535" s="33"/>
      <c r="L535" s="7">
        <v>16</v>
      </c>
      <c r="M535" s="7">
        <v>20</v>
      </c>
      <c r="N535" s="8"/>
    </row>
    <row r="536" spans="1:14" s="271" customFormat="1" ht="40.5">
      <c r="A536" s="986">
        <v>1</v>
      </c>
      <c r="B536" s="55" t="s">
        <v>51</v>
      </c>
      <c r="C536" s="988"/>
      <c r="D536" s="469" t="s">
        <v>9</v>
      </c>
      <c r="E536" s="203">
        <f>E537+E538+E539</f>
        <v>0</v>
      </c>
      <c r="F536" s="203">
        <f t="shared" ref="F536:G536" si="398">F537+F538+F539</f>
        <v>0</v>
      </c>
      <c r="G536" s="203">
        <f t="shared" si="398"/>
        <v>0</v>
      </c>
      <c r="H536" s="203">
        <f t="shared" ref="H536:I536" si="399">H537+H538+H539</f>
        <v>0</v>
      </c>
      <c r="I536" s="203">
        <f t="shared" si="399"/>
        <v>0</v>
      </c>
      <c r="J536" s="990"/>
      <c r="K536" s="470">
        <f t="shared" ref="K536" si="400">K537+K538+K539</f>
        <v>3.7310000000000003</v>
      </c>
      <c r="L536" s="203">
        <f t="shared" ref="L536:M536" si="401">L537+L538+L539</f>
        <v>0</v>
      </c>
      <c r="M536" s="203">
        <f t="shared" si="401"/>
        <v>0</v>
      </c>
      <c r="N536" s="473">
        <f>SUM(N537:N539)</f>
        <v>3.7310000000000003</v>
      </c>
    </row>
    <row r="537" spans="1:14" s="271" customFormat="1" ht="23.25">
      <c r="A537" s="986"/>
      <c r="B537" s="993" t="str">
        <f>F524</f>
        <v>КУЛЬТУРА</v>
      </c>
      <c r="C537" s="988"/>
      <c r="D537" s="471" t="s">
        <v>18</v>
      </c>
      <c r="E537" s="205">
        <f>E530</f>
        <v>0</v>
      </c>
      <c r="F537" s="205">
        <f t="shared" ref="F537:G537" si="402">F530</f>
        <v>0</v>
      </c>
      <c r="G537" s="205">
        <f t="shared" si="402"/>
        <v>0</v>
      </c>
      <c r="H537" s="205">
        <f t="shared" ref="H537" si="403">H530</f>
        <v>0</v>
      </c>
      <c r="I537" s="205">
        <f>I530</f>
        <v>0</v>
      </c>
      <c r="J537" s="991"/>
      <c r="K537" s="472">
        <f t="shared" ref="K537" si="404">K530</f>
        <v>3.4460000000000002</v>
      </c>
      <c r="L537" s="205">
        <f t="shared" ref="L537:M537" si="405">L530</f>
        <v>0</v>
      </c>
      <c r="M537" s="205">
        <f t="shared" si="405"/>
        <v>0</v>
      </c>
      <c r="N537" s="473">
        <f t="shared" ref="N537:N539" si="406">E537+H537+I537+K537+L537+M537</f>
        <v>3.4460000000000002</v>
      </c>
    </row>
    <row r="538" spans="1:14" s="271" customFormat="1" ht="23.25">
      <c r="A538" s="986"/>
      <c r="B538" s="994"/>
      <c r="C538" s="988"/>
      <c r="D538" s="471" t="s">
        <v>10</v>
      </c>
      <c r="E538" s="205">
        <f t="shared" ref="E538:M539" si="407">E531</f>
        <v>0</v>
      </c>
      <c r="F538" s="559">
        <f t="shared" si="407"/>
        <v>0</v>
      </c>
      <c r="G538" s="559">
        <f t="shared" si="407"/>
        <v>0</v>
      </c>
      <c r="H538" s="205">
        <f t="shared" ref="H538:I538" si="408">H531</f>
        <v>0</v>
      </c>
      <c r="I538" s="205">
        <f t="shared" si="408"/>
        <v>0</v>
      </c>
      <c r="J538" s="991"/>
      <c r="K538" s="560">
        <f t="shared" ref="K538" si="409">K531</f>
        <v>0.27600000000000002</v>
      </c>
      <c r="L538" s="205">
        <f t="shared" si="407"/>
        <v>0</v>
      </c>
      <c r="M538" s="205">
        <f t="shared" si="407"/>
        <v>0</v>
      </c>
      <c r="N538" s="473">
        <f t="shared" si="406"/>
        <v>0.27600000000000002</v>
      </c>
    </row>
    <row r="539" spans="1:14" s="271" customFormat="1" ht="24" thickBot="1">
      <c r="A539" s="987"/>
      <c r="B539" s="995"/>
      <c r="C539" s="989"/>
      <c r="D539" s="474" t="s">
        <v>11</v>
      </c>
      <c r="E539" s="205">
        <f t="shared" si="407"/>
        <v>0</v>
      </c>
      <c r="F539" s="205">
        <f t="shared" si="407"/>
        <v>0</v>
      </c>
      <c r="G539" s="205">
        <f t="shared" si="407"/>
        <v>0</v>
      </c>
      <c r="H539" s="205">
        <f t="shared" ref="H539:I539" si="410">H532</f>
        <v>0</v>
      </c>
      <c r="I539" s="205">
        <f t="shared" si="410"/>
        <v>0</v>
      </c>
      <c r="J539" s="992"/>
      <c r="K539" s="472">
        <f t="shared" ref="K539" si="411">K532</f>
        <v>8.9999999999999993E-3</v>
      </c>
      <c r="L539" s="205">
        <f t="shared" si="407"/>
        <v>0</v>
      </c>
      <c r="M539" s="205">
        <f t="shared" si="407"/>
        <v>0</v>
      </c>
      <c r="N539" s="473">
        <f t="shared" si="406"/>
        <v>8.9999999999999993E-3</v>
      </c>
    </row>
    <row r="540" spans="1:14" s="271" customFormat="1" ht="48.75" customHeight="1" thickBot="1">
      <c r="A540" s="51"/>
      <c r="B540" s="52"/>
      <c r="C540" s="52"/>
      <c r="D540" s="52"/>
      <c r="E540" s="77" t="s">
        <v>92</v>
      </c>
      <c r="F540" s="76" t="s">
        <v>62</v>
      </c>
      <c r="G540" s="78"/>
      <c r="H540" s="52"/>
      <c r="I540" s="52"/>
      <c r="J540" s="52"/>
      <c r="K540" s="52"/>
      <c r="L540" s="52"/>
      <c r="M540" s="52"/>
      <c r="N540" s="53"/>
    </row>
    <row r="541" spans="1:14" s="271" customFormat="1" ht="21" thickBot="1">
      <c r="A541" s="967" t="s">
        <v>31</v>
      </c>
      <c r="B541" s="968"/>
      <c r="C541" s="968"/>
      <c r="D541" s="968"/>
      <c r="E541" s="968"/>
      <c r="F541" s="968"/>
      <c r="G541" s="968"/>
      <c r="H541" s="968"/>
      <c r="I541" s="968"/>
      <c r="J541" s="968"/>
      <c r="K541" s="968"/>
      <c r="L541" s="968"/>
      <c r="M541" s="968"/>
      <c r="N541" s="969"/>
    </row>
    <row r="542" spans="1:14" s="271" customFormat="1" ht="39">
      <c r="A542" s="931" t="s">
        <v>12</v>
      </c>
      <c r="B542" s="813" t="s">
        <v>249</v>
      </c>
      <c r="C542" s="239"/>
      <c r="D542" s="814"/>
      <c r="E542" s="815"/>
      <c r="F542" s="816"/>
      <c r="G542" s="817"/>
      <c r="H542" s="815"/>
      <c r="I542" s="815"/>
      <c r="J542" s="816"/>
      <c r="K542" s="816"/>
      <c r="L542" s="815"/>
      <c r="M542" s="815"/>
      <c r="N542" s="815"/>
    </row>
    <row r="543" spans="1:14" s="271" customFormat="1" ht="40.5">
      <c r="A543" s="933"/>
      <c r="B543" s="242" t="s">
        <v>95</v>
      </c>
      <c r="C543" s="20"/>
      <c r="D543" s="496"/>
      <c r="E543" s="818" t="s">
        <v>250</v>
      </c>
      <c r="F543" s="819"/>
      <c r="G543" s="820">
        <v>3</v>
      </c>
      <c r="H543" s="818" t="s">
        <v>250</v>
      </c>
      <c r="I543" s="818" t="s">
        <v>250</v>
      </c>
      <c r="J543" s="819"/>
      <c r="K543" s="819"/>
      <c r="L543" s="818" t="s">
        <v>250</v>
      </c>
      <c r="M543" s="818" t="s">
        <v>250</v>
      </c>
      <c r="N543" s="818" t="s">
        <v>250</v>
      </c>
    </row>
    <row r="544" spans="1:14" s="271" customFormat="1" ht="78.75" thickBot="1">
      <c r="A544" s="847"/>
      <c r="B544" s="821" t="s">
        <v>251</v>
      </c>
      <c r="C544" s="464"/>
      <c r="D544" s="505"/>
      <c r="E544" s="822"/>
      <c r="F544" s="823"/>
      <c r="G544" s="824"/>
      <c r="H544" s="822"/>
      <c r="I544" s="822"/>
      <c r="J544" s="823" t="s">
        <v>151</v>
      </c>
      <c r="K544" s="823"/>
      <c r="L544" s="822"/>
      <c r="M544" s="822"/>
      <c r="N544" s="825"/>
    </row>
    <row r="545" spans="1:14" s="271" customFormat="1" ht="40.5">
      <c r="A545" s="847"/>
      <c r="B545" s="242" t="s">
        <v>95</v>
      </c>
      <c r="C545" s="800"/>
      <c r="D545" s="826"/>
      <c r="E545" s="818" t="s">
        <v>252</v>
      </c>
      <c r="F545" s="800"/>
      <c r="G545" s="827">
        <v>0</v>
      </c>
      <c r="H545" s="818" t="s">
        <v>252</v>
      </c>
      <c r="I545" s="818" t="s">
        <v>252</v>
      </c>
      <c r="J545" s="800"/>
      <c r="K545" s="800"/>
      <c r="L545" s="818" t="s">
        <v>252</v>
      </c>
      <c r="M545" s="818" t="s">
        <v>252</v>
      </c>
      <c r="N545" s="818" t="s">
        <v>252</v>
      </c>
    </row>
    <row r="546" spans="1:14" s="271" customFormat="1" ht="19.5">
      <c r="A546" s="10"/>
      <c r="B546" s="11" t="s">
        <v>14</v>
      </c>
      <c r="C546" s="934" t="s">
        <v>15</v>
      </c>
      <c r="D546" s="935"/>
      <c r="E546" s="935"/>
      <c r="F546" s="935"/>
      <c r="G546" s="935"/>
      <c r="H546" s="935"/>
      <c r="I546" s="935"/>
      <c r="J546" s="935"/>
      <c r="K546" s="854"/>
      <c r="L546" s="950"/>
      <c r="M546" s="950"/>
      <c r="N546" s="951"/>
    </row>
    <row r="547" spans="1:14" s="271" customFormat="1" ht="23.25">
      <c r="A547" s="907" t="s">
        <v>16</v>
      </c>
      <c r="B547" s="895" t="s">
        <v>33</v>
      </c>
      <c r="C547" s="962"/>
      <c r="D547" s="475" t="s">
        <v>17</v>
      </c>
      <c r="E547" s="56">
        <f t="shared" ref="E547:G547" si="412">SUM(E548:E550)</f>
        <v>0</v>
      </c>
      <c r="F547" s="56">
        <f t="shared" si="412"/>
        <v>0</v>
      </c>
      <c r="G547" s="56">
        <f t="shared" si="412"/>
        <v>0</v>
      </c>
      <c r="H547" s="56">
        <f t="shared" ref="H547" si="413">SUM(H548:H550)</f>
        <v>0</v>
      </c>
      <c r="I547" s="56">
        <f t="shared" ref="I547" si="414">SUM(I548:I550)</f>
        <v>0</v>
      </c>
      <c r="J547" s="965"/>
      <c r="K547" s="856"/>
      <c r="L547" s="56">
        <f t="shared" ref="L547:M547" si="415">SUM(L548:L550)</f>
        <v>0</v>
      </c>
      <c r="M547" s="56">
        <f t="shared" si="415"/>
        <v>0</v>
      </c>
      <c r="N547" s="222">
        <f t="shared" ref="N547:N550" si="416">E547+H547+I547+K547+L547+M547</f>
        <v>0</v>
      </c>
    </row>
    <row r="548" spans="1:14" s="271" customFormat="1" ht="23.25">
      <c r="A548" s="908"/>
      <c r="B548" s="896"/>
      <c r="C548" s="963"/>
      <c r="D548" s="231" t="s">
        <v>18</v>
      </c>
      <c r="E548" s="197"/>
      <c r="F548" s="197"/>
      <c r="G548" s="197"/>
      <c r="H548" s="197"/>
      <c r="I548" s="198"/>
      <c r="J548" s="954"/>
      <c r="K548" s="846"/>
      <c r="L548" s="198"/>
      <c r="M548" s="198"/>
      <c r="N548" s="222">
        <f t="shared" si="416"/>
        <v>0</v>
      </c>
    </row>
    <row r="549" spans="1:14" s="271" customFormat="1" ht="23.25">
      <c r="A549" s="908"/>
      <c r="B549" s="896"/>
      <c r="C549" s="963"/>
      <c r="D549" s="231" t="s">
        <v>10</v>
      </c>
      <c r="E549" s="197"/>
      <c r="F549" s="197"/>
      <c r="G549" s="197"/>
      <c r="H549" s="197"/>
      <c r="I549" s="198"/>
      <c r="J549" s="954"/>
      <c r="K549" s="846"/>
      <c r="L549" s="198"/>
      <c r="M549" s="198"/>
      <c r="N549" s="222">
        <f t="shared" si="416"/>
        <v>0</v>
      </c>
    </row>
    <row r="550" spans="1:14" s="271" customFormat="1" ht="23.25">
      <c r="A550" s="909"/>
      <c r="B550" s="897"/>
      <c r="C550" s="964"/>
      <c r="D550" s="476" t="s">
        <v>11</v>
      </c>
      <c r="E550" s="199"/>
      <c r="F550" s="199"/>
      <c r="G550" s="199"/>
      <c r="H550" s="199"/>
      <c r="I550" s="198"/>
      <c r="J550" s="966"/>
      <c r="K550" s="857"/>
      <c r="L550" s="198"/>
      <c r="M550" s="198"/>
      <c r="N550" s="222">
        <f t="shared" si="416"/>
        <v>0</v>
      </c>
    </row>
    <row r="551" spans="1:14" s="271" customFormat="1" ht="40.5">
      <c r="A551" s="986">
        <v>1</v>
      </c>
      <c r="B551" s="55" t="s">
        <v>51</v>
      </c>
      <c r="C551" s="988"/>
      <c r="D551" s="469" t="s">
        <v>9</v>
      </c>
      <c r="E551" s="203">
        <f>E552+E553+E554</f>
        <v>0</v>
      </c>
      <c r="F551" s="203">
        <f t="shared" ref="F551:K551" si="417">F552+F553+F554</f>
        <v>0</v>
      </c>
      <c r="G551" s="203">
        <f t="shared" si="417"/>
        <v>0</v>
      </c>
      <c r="H551" s="203">
        <f t="shared" ref="H551:I551" si="418">H552+H553+H554</f>
        <v>0</v>
      </c>
      <c r="I551" s="203">
        <f t="shared" si="418"/>
        <v>0</v>
      </c>
      <c r="J551" s="1118" t="s">
        <v>283</v>
      </c>
      <c r="K551" s="470">
        <f t="shared" si="417"/>
        <v>0</v>
      </c>
      <c r="L551" s="203">
        <f t="shared" ref="L551:M551" si="419">L552+L553+L554</f>
        <v>0</v>
      </c>
      <c r="M551" s="203">
        <f t="shared" si="419"/>
        <v>0</v>
      </c>
      <c r="N551" s="473">
        <f>SUM(N552:N554)</f>
        <v>0</v>
      </c>
    </row>
    <row r="552" spans="1:14" s="271" customFormat="1" ht="23.25">
      <c r="A552" s="986"/>
      <c r="B552" s="993" t="str">
        <f>F540</f>
        <v>МАЛОЕ И СРЕДНЕЕ ПРЕДПРИНИМАТЕЛЬСТВО</v>
      </c>
      <c r="C552" s="988"/>
      <c r="D552" s="471" t="s">
        <v>18</v>
      </c>
      <c r="E552" s="205"/>
      <c r="F552" s="205"/>
      <c r="G552" s="205"/>
      <c r="H552" s="205"/>
      <c r="I552" s="206"/>
      <c r="J552" s="954"/>
      <c r="K552" s="472"/>
      <c r="L552" s="206"/>
      <c r="M552" s="206"/>
      <c r="N552" s="473">
        <f t="shared" ref="N552:N554" si="420">E552+H552+I552+K552+L552+M552</f>
        <v>0</v>
      </c>
    </row>
    <row r="553" spans="1:14" s="271" customFormat="1" ht="23.25">
      <c r="A553" s="986"/>
      <c r="B553" s="994"/>
      <c r="C553" s="988"/>
      <c r="D553" s="471" t="s">
        <v>10</v>
      </c>
      <c r="E553" s="205"/>
      <c r="F553" s="205"/>
      <c r="G553" s="205"/>
      <c r="H553" s="205"/>
      <c r="I553" s="206"/>
      <c r="J553" s="954"/>
      <c r="K553" s="472"/>
      <c r="L553" s="206"/>
      <c r="M553" s="206"/>
      <c r="N553" s="473">
        <f t="shared" si="420"/>
        <v>0</v>
      </c>
    </row>
    <row r="554" spans="1:14" s="271" customFormat="1" ht="36" customHeight="1" thickBot="1">
      <c r="A554" s="987"/>
      <c r="B554" s="995"/>
      <c r="C554" s="989"/>
      <c r="D554" s="474" t="s">
        <v>11</v>
      </c>
      <c r="E554" s="207"/>
      <c r="F554" s="207"/>
      <c r="G554" s="207"/>
      <c r="H554" s="207"/>
      <c r="I554" s="208"/>
      <c r="J554" s="1119"/>
      <c r="K554" s="558"/>
      <c r="L554" s="208"/>
      <c r="M554" s="208"/>
      <c r="N554" s="473">
        <f t="shared" si="420"/>
        <v>0</v>
      </c>
    </row>
    <row r="555" spans="1:14" s="271" customFormat="1" ht="44.25" customHeight="1" thickBot="1">
      <c r="A555" s="51"/>
      <c r="B555" s="52"/>
      <c r="C555" s="52"/>
      <c r="D555" s="52"/>
      <c r="E555" s="77" t="s">
        <v>93</v>
      </c>
      <c r="F555" s="76" t="s">
        <v>63</v>
      </c>
      <c r="G555" s="78"/>
      <c r="H555" s="52"/>
      <c r="I555" s="52"/>
      <c r="J555" s="52"/>
      <c r="K555" s="52"/>
      <c r="L555" s="52"/>
      <c r="M555" s="52"/>
      <c r="N555" s="53"/>
    </row>
    <row r="556" spans="1:14" s="271" customFormat="1" ht="21" customHeight="1" thickBot="1">
      <c r="A556" s="967" t="s">
        <v>31</v>
      </c>
      <c r="B556" s="968"/>
      <c r="C556" s="968"/>
      <c r="D556" s="968"/>
      <c r="E556" s="968"/>
      <c r="F556" s="968"/>
      <c r="G556" s="968"/>
      <c r="H556" s="968"/>
      <c r="I556" s="968"/>
      <c r="J556" s="968"/>
      <c r="K556" s="968"/>
      <c r="L556" s="968"/>
      <c r="M556" s="968"/>
      <c r="N556" s="969"/>
    </row>
    <row r="557" spans="1:14" s="271" customFormat="1" ht="39">
      <c r="A557" s="931" t="s">
        <v>12</v>
      </c>
      <c r="B557" s="5" t="s">
        <v>23</v>
      </c>
      <c r="C557" s="61"/>
      <c r="D557" s="62"/>
      <c r="E557" s="61"/>
      <c r="F557" s="61"/>
      <c r="G557" s="61"/>
      <c r="H557" s="61"/>
      <c r="I557" s="64"/>
      <c r="J557" s="63"/>
      <c r="K557" s="63"/>
      <c r="L557" s="64"/>
      <c r="M557" s="64"/>
      <c r="N557" s="65"/>
    </row>
    <row r="558" spans="1:14" s="271" customFormat="1">
      <c r="A558" s="933"/>
      <c r="B558" s="242" t="s">
        <v>24</v>
      </c>
      <c r="C558" s="20"/>
      <c r="D558" s="496"/>
      <c r="E558" s="20"/>
      <c r="F558" s="20"/>
      <c r="G558" s="20"/>
      <c r="H558" s="20"/>
      <c r="I558" s="20"/>
      <c r="J558" s="29"/>
      <c r="K558" s="29"/>
      <c r="L558" s="20"/>
      <c r="M558" s="20"/>
      <c r="N558" s="21"/>
    </row>
    <row r="559" spans="1:14" s="271" customFormat="1" ht="19.5">
      <c r="A559" s="10"/>
      <c r="B559" s="11" t="s">
        <v>14</v>
      </c>
      <c r="C559" s="934" t="s">
        <v>15</v>
      </c>
      <c r="D559" s="935"/>
      <c r="E559" s="935"/>
      <c r="F559" s="935"/>
      <c r="G559" s="935"/>
      <c r="H559" s="935"/>
      <c r="I559" s="935"/>
      <c r="J559" s="935"/>
      <c r="K559" s="854"/>
      <c r="L559" s="950"/>
      <c r="M559" s="950"/>
      <c r="N559" s="951"/>
    </row>
    <row r="560" spans="1:14" s="271" customFormat="1" ht="22.5" customHeight="1">
      <c r="A560" s="907" t="s">
        <v>16</v>
      </c>
      <c r="B560" s="895" t="s">
        <v>33</v>
      </c>
      <c r="C560" s="962"/>
      <c r="D560" s="475" t="s">
        <v>17</v>
      </c>
      <c r="E560" s="56">
        <f t="shared" ref="E560:G560" si="421">SUM(E561:E563)</f>
        <v>0</v>
      </c>
      <c r="F560" s="56">
        <f t="shared" si="421"/>
        <v>0</v>
      </c>
      <c r="G560" s="56">
        <f t="shared" si="421"/>
        <v>0</v>
      </c>
      <c r="H560" s="56">
        <f t="shared" ref="H560:I560" si="422">SUM(H561:H563)</f>
        <v>0</v>
      </c>
      <c r="I560" s="56">
        <f t="shared" si="422"/>
        <v>0</v>
      </c>
      <c r="J560" s="965"/>
      <c r="K560" s="352">
        <f t="shared" ref="K560" si="423">SUM(K561:K563)</f>
        <v>0</v>
      </c>
      <c r="L560" s="56">
        <f t="shared" ref="L560:M560" si="424">SUM(L561:L563)</f>
        <v>0</v>
      </c>
      <c r="M560" s="56">
        <f t="shared" si="424"/>
        <v>0</v>
      </c>
      <c r="N560" s="222">
        <f t="shared" ref="N560:N563" si="425">E560+H560+I560+K560+L560+M560</f>
        <v>0</v>
      </c>
    </row>
    <row r="561" spans="1:14" s="271" customFormat="1" ht="23.25">
      <c r="A561" s="908"/>
      <c r="B561" s="896"/>
      <c r="C561" s="963"/>
      <c r="D561" s="231" t="s">
        <v>18</v>
      </c>
      <c r="E561" s="197"/>
      <c r="F561" s="197"/>
      <c r="G561" s="197"/>
      <c r="H561" s="197"/>
      <c r="I561" s="198"/>
      <c r="J561" s="954"/>
      <c r="K561" s="356"/>
      <c r="L561" s="198"/>
      <c r="M561" s="198"/>
      <c r="N561" s="222">
        <f t="shared" si="425"/>
        <v>0</v>
      </c>
    </row>
    <row r="562" spans="1:14" s="271" customFormat="1" ht="23.25">
      <c r="A562" s="908"/>
      <c r="B562" s="896"/>
      <c r="C562" s="963"/>
      <c r="D562" s="231" t="s">
        <v>10</v>
      </c>
      <c r="E562" s="197"/>
      <c r="F562" s="197"/>
      <c r="G562" s="197"/>
      <c r="H562" s="197"/>
      <c r="I562" s="198"/>
      <c r="J562" s="954"/>
      <c r="K562" s="356"/>
      <c r="L562" s="198"/>
      <c r="M562" s="198"/>
      <c r="N562" s="222">
        <f t="shared" si="425"/>
        <v>0</v>
      </c>
    </row>
    <row r="563" spans="1:14" s="271" customFormat="1" ht="23.25">
      <c r="A563" s="909"/>
      <c r="B563" s="897"/>
      <c r="C563" s="964"/>
      <c r="D563" s="476" t="s">
        <v>11</v>
      </c>
      <c r="E563" s="199"/>
      <c r="F563" s="199"/>
      <c r="G563" s="199"/>
      <c r="H563" s="199"/>
      <c r="I563" s="198"/>
      <c r="J563" s="966"/>
      <c r="K563" s="481"/>
      <c r="L563" s="198"/>
      <c r="M563" s="198"/>
      <c r="N563" s="222">
        <f t="shared" si="425"/>
        <v>0</v>
      </c>
    </row>
    <row r="564" spans="1:14" s="271" customFormat="1" ht="60" customHeight="1">
      <c r="A564" s="986">
        <v>1</v>
      </c>
      <c r="B564" s="55" t="s">
        <v>51</v>
      </c>
      <c r="C564" s="988"/>
      <c r="D564" s="469" t="s">
        <v>9</v>
      </c>
      <c r="E564" s="203">
        <f>E565+E566+E567</f>
        <v>0</v>
      </c>
      <c r="F564" s="203">
        <f t="shared" ref="F564:G564" si="426">F565+F566+F567</f>
        <v>0</v>
      </c>
      <c r="G564" s="203">
        <f t="shared" si="426"/>
        <v>0</v>
      </c>
      <c r="H564" s="203">
        <f t="shared" ref="H564:I564" si="427">H565+H566+H567</f>
        <v>0</v>
      </c>
      <c r="I564" s="203">
        <f t="shared" si="427"/>
        <v>0</v>
      </c>
      <c r="J564" s="1118" t="s">
        <v>275</v>
      </c>
      <c r="K564" s="470">
        <f t="shared" ref="K564" si="428">K565+K566+K567</f>
        <v>0</v>
      </c>
      <c r="L564" s="203">
        <f t="shared" ref="L564:M564" si="429">L565+L566+L567</f>
        <v>0</v>
      </c>
      <c r="M564" s="203">
        <f t="shared" si="429"/>
        <v>0</v>
      </c>
      <c r="N564" s="473">
        <f>SUM(N565:N567)</f>
        <v>0</v>
      </c>
    </row>
    <row r="565" spans="1:14" s="271" customFormat="1" ht="20.25" customHeight="1">
      <c r="A565" s="986"/>
      <c r="B565" s="993" t="str">
        <f>F555</f>
        <v>МЕЖДУНАРОДНАЯ КООПЕРАЦИЯ И ЭКСПОРТ</v>
      </c>
      <c r="C565" s="988"/>
      <c r="D565" s="471" t="s">
        <v>18</v>
      </c>
      <c r="E565" s="205"/>
      <c r="F565" s="205"/>
      <c r="G565" s="205"/>
      <c r="H565" s="205"/>
      <c r="I565" s="206"/>
      <c r="J565" s="954"/>
      <c r="K565" s="472"/>
      <c r="L565" s="206"/>
      <c r="M565" s="206"/>
      <c r="N565" s="473">
        <f t="shared" ref="N565:N567" si="430">E565+H565+I565+K565+L565+M565</f>
        <v>0</v>
      </c>
    </row>
    <row r="566" spans="1:14" s="271" customFormat="1" ht="20.25" customHeight="1">
      <c r="A566" s="986"/>
      <c r="B566" s="994"/>
      <c r="C566" s="988"/>
      <c r="D566" s="471" t="s">
        <v>10</v>
      </c>
      <c r="E566" s="205"/>
      <c r="F566" s="205"/>
      <c r="G566" s="205"/>
      <c r="H566" s="205"/>
      <c r="I566" s="206"/>
      <c r="J566" s="954"/>
      <c r="K566" s="472"/>
      <c r="L566" s="206"/>
      <c r="M566" s="206"/>
      <c r="N566" s="473">
        <f t="shared" si="430"/>
        <v>0</v>
      </c>
    </row>
    <row r="567" spans="1:14" s="271" customFormat="1" ht="48" customHeight="1" thickBot="1">
      <c r="A567" s="987"/>
      <c r="B567" s="995"/>
      <c r="C567" s="989"/>
      <c r="D567" s="474" t="s">
        <v>11</v>
      </c>
      <c r="E567" s="207"/>
      <c r="F567" s="207"/>
      <c r="G567" s="207"/>
      <c r="H567" s="207"/>
      <c r="I567" s="208"/>
      <c r="J567" s="1119"/>
      <c r="K567" s="558"/>
      <c r="L567" s="208"/>
      <c r="M567" s="208"/>
      <c r="N567" s="473">
        <f t="shared" si="430"/>
        <v>0</v>
      </c>
    </row>
    <row r="568" spans="1:14" s="271" customFormat="1" ht="15"/>
    <row r="569" spans="1:14" s="271" customFormat="1" ht="15"/>
    <row r="570" spans="1:14" s="271" customFormat="1" ht="15"/>
    <row r="571" spans="1:14" s="271" customFormat="1" ht="18" customHeight="1" thickBot="1"/>
    <row r="572" spans="1:14" ht="49.5" customHeight="1" thickBot="1">
      <c r="A572" s="981" t="s">
        <v>64</v>
      </c>
      <c r="B572" s="982"/>
      <c r="C572" s="982"/>
      <c r="D572" s="982"/>
      <c r="E572" s="982"/>
      <c r="F572" s="982"/>
      <c r="G572" s="982"/>
      <c r="H572" s="982"/>
      <c r="I572" s="982"/>
      <c r="J572" s="982"/>
      <c r="K572" s="982"/>
      <c r="L572" s="982"/>
      <c r="M572" s="982"/>
      <c r="N572" s="983"/>
    </row>
    <row r="573" spans="1:14" s="281" customFormat="1" ht="7.5" customHeight="1" thickBot="1">
      <c r="A573" s="283"/>
      <c r="B573" s="283"/>
      <c r="C573" s="283"/>
      <c r="D573" s="283"/>
      <c r="E573" s="283"/>
      <c r="F573" s="283"/>
      <c r="G573" s="283"/>
      <c r="H573" s="283"/>
      <c r="I573" s="283"/>
      <c r="J573" s="283"/>
      <c r="K573" s="283"/>
      <c r="L573" s="283"/>
      <c r="M573" s="283"/>
      <c r="N573" s="283"/>
    </row>
    <row r="574" spans="1:14" s="284" customFormat="1" ht="34.5" customHeight="1">
      <c r="A574" s="1099"/>
      <c r="B574" s="1106" t="s">
        <v>49</v>
      </c>
      <c r="C574" s="1109"/>
      <c r="D574" s="863" t="s">
        <v>9</v>
      </c>
      <c r="E574" s="59">
        <f t="shared" ref="E574:G574" si="431">SUM(E575:E577)</f>
        <v>169.95578499999999</v>
      </c>
      <c r="F574" s="59">
        <f t="shared" si="431"/>
        <v>86.474794999999986</v>
      </c>
      <c r="G574" s="59">
        <f t="shared" si="431"/>
        <v>0.51500000000000001</v>
      </c>
      <c r="H574" s="59">
        <f t="shared" ref="H574:I574" si="432">SUM(H575:H577)</f>
        <v>56.6</v>
      </c>
      <c r="I574" s="59">
        <f t="shared" si="432"/>
        <v>67.099999999999994</v>
      </c>
      <c r="J574" s="978"/>
      <c r="K574" s="423">
        <f t="shared" ref="K574" si="433">SUM(K575:K577)</f>
        <v>57.832000000000001</v>
      </c>
      <c r="L574" s="59">
        <f t="shared" ref="L574" si="434">SUM(L575:L577)</f>
        <v>77.3</v>
      </c>
      <c r="M574" s="59">
        <f t="shared" ref="M574" si="435">SUM(M575:M577)</f>
        <v>87.7</v>
      </c>
      <c r="N574" s="60">
        <f t="shared" ref="N574" si="436">SUM(N575:N577)</f>
        <v>498.47878500000002</v>
      </c>
    </row>
    <row r="575" spans="1:14" s="284" customFormat="1" ht="22.5" customHeight="1">
      <c r="A575" s="1100"/>
      <c r="B575" s="1107"/>
      <c r="C575" s="1110"/>
      <c r="D575" s="285" t="s">
        <v>18</v>
      </c>
      <c r="E575" s="70">
        <f t="shared" ref="E575:I575" si="437">E580+E584+E742+E748+E752+E758+E768+E772+E777</f>
        <v>0</v>
      </c>
      <c r="F575" s="70">
        <f t="shared" si="437"/>
        <v>0</v>
      </c>
      <c r="G575" s="70">
        <f t="shared" si="437"/>
        <v>0</v>
      </c>
      <c r="H575" s="70">
        <f t="shared" si="437"/>
        <v>0</v>
      </c>
      <c r="I575" s="70">
        <f t="shared" si="437"/>
        <v>0</v>
      </c>
      <c r="J575" s="979"/>
      <c r="K575" s="70">
        <f t="shared" ref="K575:M575" si="438">K580+K584+K742+K748+K752+K758+K768+K772+K777</f>
        <v>0</v>
      </c>
      <c r="L575" s="70">
        <f t="shared" si="438"/>
        <v>0</v>
      </c>
      <c r="M575" s="70">
        <f t="shared" si="438"/>
        <v>0</v>
      </c>
      <c r="N575" s="70">
        <f t="shared" ref="N575:N577" si="439">N580+N584+N742+N748+N752+N758+N768</f>
        <v>0</v>
      </c>
    </row>
    <row r="576" spans="1:14" s="284" customFormat="1" ht="22.5" customHeight="1">
      <c r="A576" s="1100"/>
      <c r="B576" s="1107"/>
      <c r="C576" s="1110"/>
      <c r="D576" s="285" t="s">
        <v>10</v>
      </c>
      <c r="E576" s="70">
        <f>E581+E585+E743+E749+E753+E759+E769+E773+E778</f>
        <v>162.77434399999999</v>
      </c>
      <c r="F576" s="70">
        <f t="shared" ref="F576:I576" si="440">F581+F585+F743+F749+F753+F759+F769+F773+F778</f>
        <v>82.90710399999999</v>
      </c>
      <c r="G576" s="70">
        <f t="shared" si="440"/>
        <v>0</v>
      </c>
      <c r="H576" s="70">
        <f t="shared" si="440"/>
        <v>54</v>
      </c>
      <c r="I576" s="70">
        <f t="shared" si="440"/>
        <v>64</v>
      </c>
      <c r="J576" s="979"/>
      <c r="K576" s="70">
        <f>K581+K585+K743+K749+K753+K759+K769+K773+K778</f>
        <v>55.776000000000003</v>
      </c>
      <c r="L576" s="70">
        <f t="shared" ref="L576:M576" si="441">L581+L585+L743+L749+L753+L759+L769+L773+L778</f>
        <v>74</v>
      </c>
      <c r="M576" s="70">
        <f t="shared" si="441"/>
        <v>84</v>
      </c>
      <c r="N576" s="70">
        <f t="shared" si="439"/>
        <v>476.63134400000001</v>
      </c>
    </row>
    <row r="577" spans="1:19" s="284" customFormat="1" ht="22.5" customHeight="1" thickBot="1">
      <c r="A577" s="1101"/>
      <c r="B577" s="1108"/>
      <c r="C577" s="1111"/>
      <c r="D577" s="278" t="s">
        <v>11</v>
      </c>
      <c r="E577" s="70">
        <f t="shared" ref="E577:I577" si="442">E582+E586+E744+E750+E754+E760+E770+E774+E779</f>
        <v>7.1814410000000004</v>
      </c>
      <c r="F577" s="70">
        <f t="shared" si="442"/>
        <v>3.5676909999999995</v>
      </c>
      <c r="G577" s="70">
        <f t="shared" si="442"/>
        <v>0.51500000000000001</v>
      </c>
      <c r="H577" s="70">
        <f t="shared" si="442"/>
        <v>2.6</v>
      </c>
      <c r="I577" s="70">
        <f t="shared" si="442"/>
        <v>3.1</v>
      </c>
      <c r="J577" s="980"/>
      <c r="K577" s="70">
        <f t="shared" ref="K577:M577" si="443">K582+K586+K744+K750+K754+K760+K770+K774+K779</f>
        <v>2.056</v>
      </c>
      <c r="L577" s="70">
        <f t="shared" si="443"/>
        <v>3.3</v>
      </c>
      <c r="M577" s="70">
        <f t="shared" si="443"/>
        <v>3.7</v>
      </c>
      <c r="N577" s="70">
        <f t="shared" si="439"/>
        <v>21.847441</v>
      </c>
    </row>
    <row r="578" spans="1:19" ht="29.25" thickBot="1">
      <c r="A578" s="286">
        <v>1</v>
      </c>
      <c r="B578" s="1112" t="s">
        <v>34</v>
      </c>
      <c r="C578" s="1113"/>
      <c r="D578" s="1113"/>
      <c r="E578" s="1113"/>
      <c r="F578" s="1113"/>
      <c r="G578" s="1113"/>
      <c r="H578" s="1113"/>
      <c r="I578" s="1113"/>
      <c r="J578" s="1113"/>
      <c r="K578" s="1113"/>
      <c r="L578" s="1113"/>
      <c r="M578" s="1113"/>
      <c r="N578" s="1114"/>
      <c r="S578" s="287"/>
    </row>
    <row r="579" spans="1:19" ht="23.25" customHeight="1">
      <c r="A579" s="1117" t="s">
        <v>36</v>
      </c>
      <c r="B579" s="1115" t="s">
        <v>353</v>
      </c>
      <c r="C579" s="1116"/>
      <c r="D579" s="734" t="s">
        <v>17</v>
      </c>
      <c r="E579" s="56">
        <f t="shared" ref="E579:G579" si="444">SUM(E580:E582)</f>
        <v>6.9689999999999994</v>
      </c>
      <c r="F579" s="56">
        <f t="shared" si="444"/>
        <v>6.9689999999999994</v>
      </c>
      <c r="G579" s="56">
        <f t="shared" si="444"/>
        <v>0</v>
      </c>
      <c r="H579" s="56">
        <f t="shared" ref="H579:I579" si="445">SUM(H580:H582)</f>
        <v>0</v>
      </c>
      <c r="I579" s="56">
        <f t="shared" si="445"/>
        <v>0</v>
      </c>
      <c r="J579" s="881" t="s">
        <v>452</v>
      </c>
      <c r="K579" s="352">
        <f t="shared" ref="K579" si="446">SUM(K580:K582)</f>
        <v>0</v>
      </c>
      <c r="L579" s="56">
        <f t="shared" ref="L579:M579" si="447">SUM(L580:L582)</f>
        <v>0</v>
      </c>
      <c r="M579" s="56">
        <f t="shared" si="447"/>
        <v>0</v>
      </c>
      <c r="N579" s="222">
        <f t="shared" ref="N579:N586" si="448">E579+H579+I579+K579+L579+M579</f>
        <v>6.9689999999999994</v>
      </c>
    </row>
    <row r="580" spans="1:19" ht="23.25">
      <c r="A580" s="937"/>
      <c r="B580" s="896"/>
      <c r="C580" s="915"/>
      <c r="D580" s="231" t="s">
        <v>18</v>
      </c>
      <c r="E580" s="197">
        <v>0</v>
      </c>
      <c r="F580" s="197">
        <v>0</v>
      </c>
      <c r="G580" s="478">
        <v>0</v>
      </c>
      <c r="H580" s="478">
        <v>0</v>
      </c>
      <c r="I580" s="478">
        <v>0</v>
      </c>
      <c r="J580" s="1015"/>
      <c r="K580" s="478">
        <v>0</v>
      </c>
      <c r="L580" s="478">
        <v>0</v>
      </c>
      <c r="M580" s="478">
        <v>0</v>
      </c>
      <c r="N580" s="222">
        <f t="shared" si="448"/>
        <v>0</v>
      </c>
    </row>
    <row r="581" spans="1:19" ht="23.25">
      <c r="A581" s="937"/>
      <c r="B581" s="896"/>
      <c r="C581" s="915"/>
      <c r="D581" s="231" t="s">
        <v>10</v>
      </c>
      <c r="E581" s="197">
        <v>6.76</v>
      </c>
      <c r="F581" s="197">
        <v>6.76</v>
      </c>
      <c r="G581" s="478">
        <v>0</v>
      </c>
      <c r="H581" s="478">
        <v>0</v>
      </c>
      <c r="I581" s="478">
        <v>0</v>
      </c>
      <c r="J581" s="1015"/>
      <c r="K581" s="478">
        <v>0</v>
      </c>
      <c r="L581" s="478">
        <v>0</v>
      </c>
      <c r="M581" s="478">
        <v>0</v>
      </c>
      <c r="N581" s="222">
        <f t="shared" si="448"/>
        <v>6.76</v>
      </c>
    </row>
    <row r="582" spans="1:19" ht="23.25">
      <c r="A582" s="938"/>
      <c r="B582" s="897"/>
      <c r="C582" s="916"/>
      <c r="D582" s="476" t="s">
        <v>11</v>
      </c>
      <c r="E582" s="199">
        <v>0.20899999999999999</v>
      </c>
      <c r="F582" s="199">
        <v>0.20899999999999999</v>
      </c>
      <c r="G582" s="828">
        <v>0</v>
      </c>
      <c r="H582" s="828">
        <v>0</v>
      </c>
      <c r="I582" s="828">
        <v>0</v>
      </c>
      <c r="J582" s="1016"/>
      <c r="K582" s="828">
        <v>0</v>
      </c>
      <c r="L582" s="828">
        <v>0</v>
      </c>
      <c r="M582" s="828">
        <v>0</v>
      </c>
      <c r="N582" s="222">
        <f t="shared" si="448"/>
        <v>0.20899999999999999</v>
      </c>
    </row>
    <row r="583" spans="1:19" ht="33" customHeight="1">
      <c r="A583" s="936" t="s">
        <v>38</v>
      </c>
      <c r="B583" s="895" t="s">
        <v>356</v>
      </c>
      <c r="C583" s="914"/>
      <c r="D583" s="480" t="s">
        <v>17</v>
      </c>
      <c r="E583" s="56">
        <f t="shared" ref="E583:G583" si="449">SUM(E584:E586)</f>
        <v>1.34</v>
      </c>
      <c r="F583" s="56">
        <f t="shared" si="449"/>
        <v>0.9</v>
      </c>
      <c r="G583" s="56">
        <f t="shared" si="449"/>
        <v>0</v>
      </c>
      <c r="H583" s="56">
        <f t="shared" ref="H583:I583" si="450">SUM(H584:H586)</f>
        <v>0</v>
      </c>
      <c r="I583" s="56">
        <f t="shared" si="450"/>
        <v>0</v>
      </c>
      <c r="J583" s="881" t="s">
        <v>453</v>
      </c>
      <c r="K583" s="352">
        <f t="shared" ref="K583" si="451">SUM(K584:K586)</f>
        <v>0</v>
      </c>
      <c r="L583" s="56">
        <f t="shared" ref="L583:M583" si="452">SUM(L584:L586)</f>
        <v>0</v>
      </c>
      <c r="M583" s="56">
        <f t="shared" si="452"/>
        <v>0</v>
      </c>
      <c r="N583" s="222">
        <f t="shared" si="448"/>
        <v>1.34</v>
      </c>
    </row>
    <row r="584" spans="1:19" ht="23.25">
      <c r="A584" s="937"/>
      <c r="B584" s="896"/>
      <c r="C584" s="915"/>
      <c r="D584" s="231" t="s">
        <v>18</v>
      </c>
      <c r="E584" s="197">
        <v>0</v>
      </c>
      <c r="F584" s="478">
        <v>0</v>
      </c>
      <c r="G584" s="478">
        <v>0</v>
      </c>
      <c r="H584" s="478">
        <v>0</v>
      </c>
      <c r="I584" s="478">
        <v>0</v>
      </c>
      <c r="J584" s="1015"/>
      <c r="K584" s="478">
        <v>0</v>
      </c>
      <c r="L584" s="478">
        <v>0</v>
      </c>
      <c r="M584" s="478">
        <v>0</v>
      </c>
      <c r="N584" s="222">
        <f t="shared" si="448"/>
        <v>0</v>
      </c>
    </row>
    <row r="585" spans="1:19" ht="39.75" customHeight="1">
      <c r="A585" s="937"/>
      <c r="B585" s="896"/>
      <c r="C585" s="915"/>
      <c r="D585" s="231" t="s">
        <v>10</v>
      </c>
      <c r="E585" s="197">
        <v>1.3</v>
      </c>
      <c r="F585" s="197">
        <v>0.87</v>
      </c>
      <c r="G585" s="478">
        <v>0</v>
      </c>
      <c r="H585" s="478">
        <v>0</v>
      </c>
      <c r="I585" s="478">
        <v>0</v>
      </c>
      <c r="J585" s="1015"/>
      <c r="K585" s="478">
        <v>0</v>
      </c>
      <c r="L585" s="478">
        <v>0</v>
      </c>
      <c r="M585" s="478">
        <v>0</v>
      </c>
      <c r="N585" s="222">
        <f t="shared" si="448"/>
        <v>1.3</v>
      </c>
    </row>
    <row r="586" spans="1:19" ht="23.25">
      <c r="A586" s="938"/>
      <c r="B586" s="897"/>
      <c r="C586" s="916"/>
      <c r="D586" s="232" t="s">
        <v>11</v>
      </c>
      <c r="E586" s="199">
        <v>0.04</v>
      </c>
      <c r="F586" s="199">
        <v>0.03</v>
      </c>
      <c r="G586" s="828">
        <v>0</v>
      </c>
      <c r="H586" s="828">
        <v>0</v>
      </c>
      <c r="I586" s="828">
        <v>0</v>
      </c>
      <c r="J586" s="1016"/>
      <c r="K586" s="828">
        <v>0</v>
      </c>
      <c r="L586" s="828">
        <v>0</v>
      </c>
      <c r="M586" s="828">
        <v>0</v>
      </c>
      <c r="N586" s="222">
        <f t="shared" si="448"/>
        <v>0.04</v>
      </c>
    </row>
    <row r="587" spans="1:19">
      <c r="A587" s="862" t="s">
        <v>27</v>
      </c>
      <c r="B587" s="841"/>
      <c r="C587" s="844"/>
      <c r="D587" s="232"/>
      <c r="E587" s="288"/>
      <c r="F587" s="288"/>
      <c r="G587" s="288"/>
      <c r="H587" s="288"/>
      <c r="I587" s="288"/>
      <c r="J587" s="288"/>
      <c r="K587" s="552"/>
      <c r="L587" s="288"/>
      <c r="M587" s="288"/>
      <c r="N587" s="288"/>
    </row>
    <row r="588" spans="1:19">
      <c r="A588" s="289">
        <v>2</v>
      </c>
      <c r="B588" s="872" t="s">
        <v>48</v>
      </c>
      <c r="C588" s="873"/>
      <c r="D588" s="873"/>
      <c r="E588" s="873"/>
      <c r="F588" s="873"/>
      <c r="G588" s="873"/>
      <c r="H588" s="873"/>
      <c r="I588" s="873"/>
      <c r="J588" s="873"/>
      <c r="K588" s="873"/>
      <c r="L588" s="873"/>
      <c r="M588" s="873"/>
      <c r="N588" s="874"/>
    </row>
    <row r="589" spans="1:19" ht="22.5" customHeight="1">
      <c r="A589" s="936" t="s">
        <v>37</v>
      </c>
      <c r="B589" s="895" t="s">
        <v>253</v>
      </c>
      <c r="C589" s="914"/>
      <c r="D589" s="843" t="s">
        <v>17</v>
      </c>
      <c r="E589" s="246">
        <f t="shared" ref="E589" si="453">SUM(E590:E592)</f>
        <v>0</v>
      </c>
      <c r="F589" s="246"/>
      <c r="G589" s="246"/>
      <c r="H589" s="246">
        <f t="shared" ref="H589:I589" si="454">SUM(H590:H592)</f>
        <v>0</v>
      </c>
      <c r="I589" s="246">
        <f t="shared" si="454"/>
        <v>0</v>
      </c>
      <c r="J589" s="924"/>
      <c r="K589" s="422">
        <f t="shared" ref="K589" si="455">SUM(K590:K592)</f>
        <v>1.4359999999999999</v>
      </c>
      <c r="L589" s="246">
        <f t="shared" ref="L589:M589" si="456">SUM(L590:L592)</f>
        <v>0</v>
      </c>
      <c r="M589" s="246">
        <f t="shared" si="456"/>
        <v>0</v>
      </c>
      <c r="N589" s="222">
        <f t="shared" ref="N589:N744" si="457">E589+H589+I589+K589+L589+M589</f>
        <v>1.4359999999999999</v>
      </c>
    </row>
    <row r="590" spans="1:19" ht="23.25">
      <c r="A590" s="937"/>
      <c r="B590" s="896"/>
      <c r="C590" s="915"/>
      <c r="D590" s="845" t="s">
        <v>18</v>
      </c>
      <c r="E590" s="478">
        <v>0</v>
      </c>
      <c r="F590" s="478"/>
      <c r="G590" s="302"/>
      <c r="H590" s="478">
        <v>0</v>
      </c>
      <c r="I590" s="291">
        <v>0</v>
      </c>
      <c r="J590" s="925"/>
      <c r="K590" s="427">
        <v>0</v>
      </c>
      <c r="L590" s="291">
        <v>0</v>
      </c>
      <c r="M590" s="291">
        <v>0</v>
      </c>
      <c r="N590" s="222">
        <f t="shared" si="457"/>
        <v>0</v>
      </c>
    </row>
    <row r="591" spans="1:19" ht="23.25">
      <c r="A591" s="937"/>
      <c r="B591" s="896"/>
      <c r="C591" s="915"/>
      <c r="D591" s="845" t="s">
        <v>10</v>
      </c>
      <c r="E591" s="478">
        <v>0</v>
      </c>
      <c r="F591" s="478"/>
      <c r="G591" s="478"/>
      <c r="H591" s="478">
        <v>0</v>
      </c>
      <c r="I591" s="291">
        <v>0</v>
      </c>
      <c r="J591" s="925"/>
      <c r="K591" s="427">
        <v>1.393</v>
      </c>
      <c r="L591" s="291">
        <v>0</v>
      </c>
      <c r="M591" s="291">
        <v>0</v>
      </c>
      <c r="N591" s="222">
        <f t="shared" si="457"/>
        <v>1.393</v>
      </c>
    </row>
    <row r="592" spans="1:19" ht="23.25">
      <c r="A592" s="938"/>
      <c r="B592" s="897"/>
      <c r="C592" s="916"/>
      <c r="D592" s="561" t="s">
        <v>11</v>
      </c>
      <c r="E592" s="828">
        <v>0</v>
      </c>
      <c r="F592" s="828"/>
      <c r="G592" s="828"/>
      <c r="H592" s="828">
        <v>0</v>
      </c>
      <c r="I592" s="291">
        <v>0</v>
      </c>
      <c r="J592" s="926"/>
      <c r="K592" s="429">
        <v>4.2999999999999997E-2</v>
      </c>
      <c r="L592" s="291">
        <v>0</v>
      </c>
      <c r="M592" s="291">
        <v>0</v>
      </c>
      <c r="N592" s="222">
        <f t="shared" si="457"/>
        <v>4.2999999999999997E-2</v>
      </c>
    </row>
    <row r="593" spans="1:14" ht="23.25">
      <c r="A593" s="861"/>
      <c r="B593" s="895" t="s">
        <v>254</v>
      </c>
      <c r="C593" s="914"/>
      <c r="D593" s="843" t="s">
        <v>17</v>
      </c>
      <c r="E593" s="246">
        <f t="shared" ref="E593" si="458">SUM(E594:E596)</f>
        <v>0</v>
      </c>
      <c r="F593" s="246"/>
      <c r="G593" s="246"/>
      <c r="H593" s="246">
        <f t="shared" ref="H593:I593" si="459">SUM(H594:H596)</f>
        <v>0</v>
      </c>
      <c r="I593" s="246">
        <f t="shared" si="459"/>
        <v>0</v>
      </c>
      <c r="J593" s="924"/>
      <c r="K593" s="422">
        <f t="shared" ref="K593" si="460">SUM(K594:K596)</f>
        <v>1.0619999999999998</v>
      </c>
      <c r="L593" s="246">
        <f t="shared" ref="L593:M593" si="461">SUM(L594:L596)</f>
        <v>0</v>
      </c>
      <c r="M593" s="246">
        <f t="shared" si="461"/>
        <v>0</v>
      </c>
      <c r="N593" s="222">
        <f t="shared" si="457"/>
        <v>1.0619999999999998</v>
      </c>
    </row>
    <row r="594" spans="1:14" ht="23.25">
      <c r="A594" s="861"/>
      <c r="B594" s="896"/>
      <c r="C594" s="915"/>
      <c r="D594" s="845" t="s">
        <v>18</v>
      </c>
      <c r="E594" s="478">
        <v>0</v>
      </c>
      <c r="F594" s="478"/>
      <c r="G594" s="302"/>
      <c r="H594" s="478">
        <v>0</v>
      </c>
      <c r="I594" s="291">
        <v>0</v>
      </c>
      <c r="J594" s="925"/>
      <c r="K594" s="427">
        <v>0</v>
      </c>
      <c r="L594" s="291">
        <v>0</v>
      </c>
      <c r="M594" s="291">
        <v>0</v>
      </c>
      <c r="N594" s="222">
        <f t="shared" si="457"/>
        <v>0</v>
      </c>
    </row>
    <row r="595" spans="1:14" ht="23.25">
      <c r="A595" s="861"/>
      <c r="B595" s="896"/>
      <c r="C595" s="915"/>
      <c r="D595" s="845" t="s">
        <v>10</v>
      </c>
      <c r="E595" s="478">
        <v>0</v>
      </c>
      <c r="F595" s="478"/>
      <c r="G595" s="478"/>
      <c r="H595" s="478">
        <v>0</v>
      </c>
      <c r="I595" s="291">
        <v>0</v>
      </c>
      <c r="J595" s="925"/>
      <c r="K595" s="427">
        <v>1.0309999999999999</v>
      </c>
      <c r="L595" s="291">
        <v>0</v>
      </c>
      <c r="M595" s="291">
        <v>0</v>
      </c>
      <c r="N595" s="222">
        <f t="shared" si="457"/>
        <v>1.0309999999999999</v>
      </c>
    </row>
    <row r="596" spans="1:14" ht="23.25">
      <c r="A596" s="861"/>
      <c r="B596" s="897"/>
      <c r="C596" s="916"/>
      <c r="D596" s="561" t="s">
        <v>11</v>
      </c>
      <c r="E596" s="478">
        <v>0</v>
      </c>
      <c r="F596" s="478"/>
      <c r="G596" s="478"/>
      <c r="H596" s="478">
        <v>0</v>
      </c>
      <c r="I596" s="291">
        <v>0</v>
      </c>
      <c r="J596" s="926"/>
      <c r="K596" s="427">
        <v>3.1E-2</v>
      </c>
      <c r="L596" s="291">
        <v>0</v>
      </c>
      <c r="M596" s="291">
        <v>0</v>
      </c>
      <c r="N596" s="222">
        <f t="shared" si="457"/>
        <v>3.1E-2</v>
      </c>
    </row>
    <row r="597" spans="1:14" ht="23.25">
      <c r="A597" s="861"/>
      <c r="B597" s="939" t="s">
        <v>255</v>
      </c>
      <c r="C597" s="923"/>
      <c r="D597" s="843" t="s">
        <v>17</v>
      </c>
      <c r="E597" s="246">
        <f t="shared" ref="E597" si="462">SUM(E598:E600)</f>
        <v>0</v>
      </c>
      <c r="F597" s="246"/>
      <c r="G597" s="246"/>
      <c r="H597" s="246">
        <f t="shared" ref="H597:I597" si="463">SUM(H598:H600)</f>
        <v>0</v>
      </c>
      <c r="I597" s="246">
        <f t="shared" si="463"/>
        <v>0</v>
      </c>
      <c r="J597" s="924"/>
      <c r="K597" s="422">
        <f t="shared" ref="K597" si="464">SUM(K598:K600)</f>
        <v>1.1609999999999998</v>
      </c>
      <c r="L597" s="246">
        <f t="shared" ref="L597:M597" si="465">SUM(L598:L600)</f>
        <v>0</v>
      </c>
      <c r="M597" s="246">
        <f t="shared" si="465"/>
        <v>0</v>
      </c>
      <c r="N597" s="222">
        <f t="shared" si="457"/>
        <v>1.1609999999999998</v>
      </c>
    </row>
    <row r="598" spans="1:14" ht="23.25">
      <c r="A598" s="861"/>
      <c r="B598" s="940"/>
      <c r="C598" s="890"/>
      <c r="D598" s="845" t="s">
        <v>18</v>
      </c>
      <c r="E598" s="478">
        <v>0</v>
      </c>
      <c r="F598" s="478"/>
      <c r="G598" s="302"/>
      <c r="H598" s="478">
        <v>0</v>
      </c>
      <c r="I598" s="291">
        <v>0</v>
      </c>
      <c r="J598" s="925"/>
      <c r="K598" s="427">
        <v>0</v>
      </c>
      <c r="L598" s="291">
        <v>0</v>
      </c>
      <c r="M598" s="291">
        <v>0</v>
      </c>
      <c r="N598" s="222">
        <f t="shared" si="457"/>
        <v>0</v>
      </c>
    </row>
    <row r="599" spans="1:14" ht="23.25">
      <c r="A599" s="861"/>
      <c r="B599" s="940"/>
      <c r="C599" s="890"/>
      <c r="D599" s="845" t="s">
        <v>10</v>
      </c>
      <c r="E599" s="478">
        <v>0</v>
      </c>
      <c r="F599" s="478"/>
      <c r="G599" s="302"/>
      <c r="H599" s="478">
        <v>0</v>
      </c>
      <c r="I599" s="291">
        <v>0</v>
      </c>
      <c r="J599" s="925"/>
      <c r="K599" s="427">
        <v>1.1259999999999999</v>
      </c>
      <c r="L599" s="291">
        <v>0</v>
      </c>
      <c r="M599" s="291">
        <v>0</v>
      </c>
      <c r="N599" s="222">
        <f t="shared" si="457"/>
        <v>1.1259999999999999</v>
      </c>
    </row>
    <row r="600" spans="1:14" ht="23.25">
      <c r="A600" s="861"/>
      <c r="B600" s="941"/>
      <c r="C600" s="891"/>
      <c r="D600" s="561" t="s">
        <v>11</v>
      </c>
      <c r="E600" s="478">
        <v>0</v>
      </c>
      <c r="F600" s="478"/>
      <c r="G600" s="302"/>
      <c r="H600" s="478">
        <v>0</v>
      </c>
      <c r="I600" s="291">
        <v>0</v>
      </c>
      <c r="J600" s="926"/>
      <c r="K600" s="427">
        <v>3.5000000000000003E-2</v>
      </c>
      <c r="L600" s="291">
        <v>0</v>
      </c>
      <c r="M600" s="291">
        <v>0</v>
      </c>
      <c r="N600" s="222">
        <f t="shared" si="457"/>
        <v>3.5000000000000003E-2</v>
      </c>
    </row>
    <row r="601" spans="1:14" ht="23.25">
      <c r="A601" s="861"/>
      <c r="B601" s="939" t="s">
        <v>256</v>
      </c>
      <c r="C601" s="914"/>
      <c r="D601" s="843" t="s">
        <v>17</v>
      </c>
      <c r="E601" s="246">
        <f t="shared" ref="E601" si="466">SUM(E602:E604)</f>
        <v>0</v>
      </c>
      <c r="F601" s="246"/>
      <c r="G601" s="246"/>
      <c r="H601" s="246">
        <f t="shared" ref="H601:I601" si="467">SUM(H602:H604)</f>
        <v>0</v>
      </c>
      <c r="I601" s="246">
        <f t="shared" si="467"/>
        <v>0</v>
      </c>
      <c r="J601" s="924"/>
      <c r="K601" s="422">
        <f t="shared" ref="K601" si="468">SUM(K602:K604)</f>
        <v>1.2270000000000001</v>
      </c>
      <c r="L601" s="246">
        <f t="shared" ref="L601:M601" si="469">SUM(L602:L604)</f>
        <v>0</v>
      </c>
      <c r="M601" s="246">
        <f t="shared" si="469"/>
        <v>0</v>
      </c>
      <c r="N601" s="222">
        <f t="shared" si="457"/>
        <v>1.2270000000000001</v>
      </c>
    </row>
    <row r="602" spans="1:14" ht="23.25">
      <c r="A602" s="861"/>
      <c r="B602" s="940"/>
      <c r="C602" s="915"/>
      <c r="D602" s="845" t="s">
        <v>18</v>
      </c>
      <c r="E602" s="478">
        <v>0</v>
      </c>
      <c r="F602" s="478"/>
      <c r="G602" s="302"/>
      <c r="H602" s="478">
        <v>0</v>
      </c>
      <c r="I602" s="291">
        <v>0</v>
      </c>
      <c r="J602" s="925"/>
      <c r="K602" s="427">
        <v>0</v>
      </c>
      <c r="L602" s="291">
        <v>0</v>
      </c>
      <c r="M602" s="291">
        <v>0</v>
      </c>
      <c r="N602" s="222">
        <f t="shared" si="457"/>
        <v>0</v>
      </c>
    </row>
    <row r="603" spans="1:14" ht="23.25">
      <c r="A603" s="861"/>
      <c r="B603" s="940"/>
      <c r="C603" s="915"/>
      <c r="D603" s="845" t="s">
        <v>10</v>
      </c>
      <c r="E603" s="478">
        <v>0</v>
      </c>
      <c r="F603" s="478"/>
      <c r="G603" s="302"/>
      <c r="H603" s="478">
        <v>0</v>
      </c>
      <c r="I603" s="291">
        <v>0</v>
      </c>
      <c r="J603" s="925"/>
      <c r="K603" s="427">
        <v>1.1910000000000001</v>
      </c>
      <c r="L603" s="291">
        <v>0</v>
      </c>
      <c r="M603" s="291">
        <v>0</v>
      </c>
      <c r="N603" s="222">
        <f t="shared" si="457"/>
        <v>1.1910000000000001</v>
      </c>
    </row>
    <row r="604" spans="1:14" ht="23.25">
      <c r="A604" s="861"/>
      <c r="B604" s="941"/>
      <c r="C604" s="916"/>
      <c r="D604" s="561" t="s">
        <v>11</v>
      </c>
      <c r="E604" s="478">
        <v>0</v>
      </c>
      <c r="F604" s="478"/>
      <c r="G604" s="302"/>
      <c r="H604" s="478">
        <v>0</v>
      </c>
      <c r="I604" s="291">
        <v>0</v>
      </c>
      <c r="J604" s="926"/>
      <c r="K604" s="427">
        <v>3.5999999999999997E-2</v>
      </c>
      <c r="L604" s="291">
        <v>0</v>
      </c>
      <c r="M604" s="291">
        <v>0</v>
      </c>
      <c r="N604" s="222">
        <f t="shared" si="457"/>
        <v>3.5999999999999997E-2</v>
      </c>
    </row>
    <row r="605" spans="1:14" ht="23.25">
      <c r="A605" s="861"/>
      <c r="B605" s="895" t="s">
        <v>257</v>
      </c>
      <c r="C605" s="923"/>
      <c r="D605" s="230" t="s">
        <v>17</v>
      </c>
      <c r="E605" s="246">
        <f t="shared" ref="E605" si="470">SUM(E606:E608)</f>
        <v>0</v>
      </c>
      <c r="F605" s="246"/>
      <c r="G605" s="246"/>
      <c r="H605" s="246">
        <f t="shared" ref="H605:I605" si="471">SUM(H606:H608)</f>
        <v>0</v>
      </c>
      <c r="I605" s="246">
        <f t="shared" si="471"/>
        <v>0</v>
      </c>
      <c r="J605" s="920"/>
      <c r="K605" s="422">
        <f t="shared" ref="K605" si="472">SUM(K606:K608)</f>
        <v>0.54900000000000004</v>
      </c>
      <c r="L605" s="246">
        <f t="shared" ref="L605:M605" si="473">SUM(L606:L608)</f>
        <v>0</v>
      </c>
      <c r="M605" s="246">
        <f t="shared" si="473"/>
        <v>0</v>
      </c>
      <c r="N605" s="222">
        <f t="shared" si="457"/>
        <v>0.54900000000000004</v>
      </c>
    </row>
    <row r="606" spans="1:14" ht="23.25">
      <c r="A606" s="861"/>
      <c r="B606" s="896"/>
      <c r="C606" s="890"/>
      <c r="D606" s="231" t="s">
        <v>18</v>
      </c>
      <c r="E606" s="478">
        <v>0</v>
      </c>
      <c r="F606" s="478"/>
      <c r="G606" s="478"/>
      <c r="H606" s="478">
        <v>0</v>
      </c>
      <c r="I606" s="291">
        <v>0</v>
      </c>
      <c r="J606" s="921"/>
      <c r="K606" s="427">
        <v>0</v>
      </c>
      <c r="L606" s="291">
        <v>0</v>
      </c>
      <c r="M606" s="291">
        <v>0</v>
      </c>
      <c r="N606" s="222">
        <f t="shared" si="457"/>
        <v>0</v>
      </c>
    </row>
    <row r="607" spans="1:14" ht="23.25">
      <c r="A607" s="861"/>
      <c r="B607" s="896"/>
      <c r="C607" s="890"/>
      <c r="D607" s="231" t="s">
        <v>10</v>
      </c>
      <c r="E607" s="478">
        <v>0</v>
      </c>
      <c r="F607" s="302"/>
      <c r="G607" s="478"/>
      <c r="H607" s="478">
        <v>0</v>
      </c>
      <c r="I607" s="291">
        <v>0</v>
      </c>
      <c r="J607" s="921"/>
      <c r="K607" s="427">
        <v>0.53200000000000003</v>
      </c>
      <c r="L607" s="291">
        <v>0</v>
      </c>
      <c r="M607" s="291">
        <v>0</v>
      </c>
      <c r="N607" s="222">
        <f t="shared" si="457"/>
        <v>0.53200000000000003</v>
      </c>
    </row>
    <row r="608" spans="1:14" ht="23.25">
      <c r="A608" s="861"/>
      <c r="B608" s="897"/>
      <c r="C608" s="891"/>
      <c r="D608" s="476" t="s">
        <v>11</v>
      </c>
      <c r="E608" s="478">
        <v>0</v>
      </c>
      <c r="F608" s="302"/>
      <c r="G608" s="478"/>
      <c r="H608" s="478">
        <v>0</v>
      </c>
      <c r="I608" s="291">
        <v>0</v>
      </c>
      <c r="J608" s="922"/>
      <c r="K608" s="427">
        <v>1.7000000000000001E-2</v>
      </c>
      <c r="L608" s="291">
        <v>0</v>
      </c>
      <c r="M608" s="291">
        <v>0</v>
      </c>
      <c r="N608" s="222">
        <f t="shared" si="457"/>
        <v>1.7000000000000001E-2</v>
      </c>
    </row>
    <row r="609" spans="1:14" ht="23.25">
      <c r="A609" s="861"/>
      <c r="B609" s="895" t="s">
        <v>258</v>
      </c>
      <c r="C609" s="923"/>
      <c r="D609" s="230" t="s">
        <v>17</v>
      </c>
      <c r="E609" s="246">
        <f t="shared" ref="E609" si="474">SUM(E610:E612)</f>
        <v>0</v>
      </c>
      <c r="F609" s="246"/>
      <c r="G609" s="246"/>
      <c r="H609" s="246">
        <f t="shared" ref="H609:I609" si="475">SUM(H610:H612)</f>
        <v>0</v>
      </c>
      <c r="I609" s="246">
        <f t="shared" si="475"/>
        <v>0</v>
      </c>
      <c r="J609" s="920"/>
      <c r="K609" s="422">
        <f t="shared" ref="K609" si="476">SUM(K610:K612)</f>
        <v>1.3900000000000001</v>
      </c>
      <c r="L609" s="246">
        <f t="shared" ref="L609:M609" si="477">SUM(L610:L612)</f>
        <v>0</v>
      </c>
      <c r="M609" s="246">
        <f t="shared" si="477"/>
        <v>0</v>
      </c>
      <c r="N609" s="222">
        <f t="shared" si="457"/>
        <v>1.3900000000000001</v>
      </c>
    </row>
    <row r="610" spans="1:14" ht="23.25">
      <c r="A610" s="861"/>
      <c r="B610" s="896"/>
      <c r="C610" s="890"/>
      <c r="D610" s="231" t="s">
        <v>18</v>
      </c>
      <c r="E610" s="478">
        <v>0</v>
      </c>
      <c r="F610" s="478"/>
      <c r="G610" s="478"/>
      <c r="H610" s="478">
        <v>0</v>
      </c>
      <c r="I610" s="291">
        <v>0</v>
      </c>
      <c r="J610" s="921"/>
      <c r="K610" s="427">
        <v>0</v>
      </c>
      <c r="L610" s="291">
        <v>0</v>
      </c>
      <c r="M610" s="291">
        <v>0</v>
      </c>
      <c r="N610" s="222">
        <f t="shared" si="457"/>
        <v>0</v>
      </c>
    </row>
    <row r="611" spans="1:14" ht="23.25">
      <c r="A611" s="861"/>
      <c r="B611" s="896"/>
      <c r="C611" s="890"/>
      <c r="D611" s="231" t="s">
        <v>10</v>
      </c>
      <c r="E611" s="478">
        <v>0</v>
      </c>
      <c r="F611" s="302"/>
      <c r="G611" s="302"/>
      <c r="H611" s="478">
        <v>0</v>
      </c>
      <c r="I611" s="291">
        <v>0</v>
      </c>
      <c r="J611" s="921"/>
      <c r="K611" s="427">
        <v>1.3480000000000001</v>
      </c>
      <c r="L611" s="291">
        <v>0</v>
      </c>
      <c r="M611" s="291">
        <v>0</v>
      </c>
      <c r="N611" s="222">
        <f t="shared" si="457"/>
        <v>1.3480000000000001</v>
      </c>
    </row>
    <row r="612" spans="1:14" ht="23.25">
      <c r="A612" s="861"/>
      <c r="B612" s="897"/>
      <c r="C612" s="891"/>
      <c r="D612" s="476" t="s">
        <v>11</v>
      </c>
      <c r="E612" s="478">
        <v>0</v>
      </c>
      <c r="F612" s="302"/>
      <c r="G612" s="302"/>
      <c r="H612" s="478">
        <v>0</v>
      </c>
      <c r="I612" s="291">
        <v>0</v>
      </c>
      <c r="J612" s="922"/>
      <c r="K612" s="427">
        <v>4.2000000000000003E-2</v>
      </c>
      <c r="L612" s="291">
        <v>0</v>
      </c>
      <c r="M612" s="291">
        <v>0</v>
      </c>
      <c r="N612" s="222">
        <f t="shared" si="457"/>
        <v>4.2000000000000003E-2</v>
      </c>
    </row>
    <row r="613" spans="1:14" ht="23.25">
      <c r="A613" s="861"/>
      <c r="B613" s="895" t="s">
        <v>259</v>
      </c>
      <c r="C613" s="923"/>
      <c r="D613" s="230" t="s">
        <v>17</v>
      </c>
      <c r="E613" s="246">
        <f t="shared" ref="E613" si="478">SUM(E614:E616)</f>
        <v>0</v>
      </c>
      <c r="F613" s="246"/>
      <c r="G613" s="246"/>
      <c r="H613" s="246">
        <f t="shared" ref="H613:I613" si="479">SUM(H614:H616)</f>
        <v>0</v>
      </c>
      <c r="I613" s="246">
        <f t="shared" si="479"/>
        <v>0</v>
      </c>
      <c r="J613" s="920"/>
      <c r="K613" s="422">
        <f t="shared" ref="K613" si="480">SUM(K614:K616)</f>
        <v>1.268</v>
      </c>
      <c r="L613" s="246">
        <f t="shared" ref="L613:M613" si="481">SUM(L614:L616)</f>
        <v>0</v>
      </c>
      <c r="M613" s="246">
        <f t="shared" si="481"/>
        <v>0</v>
      </c>
      <c r="N613" s="222">
        <f t="shared" si="457"/>
        <v>1.268</v>
      </c>
    </row>
    <row r="614" spans="1:14" ht="23.25">
      <c r="A614" s="861"/>
      <c r="B614" s="896"/>
      <c r="C614" s="890"/>
      <c r="D614" s="231" t="s">
        <v>18</v>
      </c>
      <c r="E614" s="478">
        <v>0</v>
      </c>
      <c r="F614" s="478"/>
      <c r="G614" s="478"/>
      <c r="H614" s="478">
        <v>0</v>
      </c>
      <c r="I614" s="291">
        <v>0</v>
      </c>
      <c r="J614" s="921"/>
      <c r="K614" s="427">
        <v>0</v>
      </c>
      <c r="L614" s="291">
        <v>0</v>
      </c>
      <c r="M614" s="291">
        <v>0</v>
      </c>
      <c r="N614" s="222">
        <f t="shared" si="457"/>
        <v>0</v>
      </c>
    </row>
    <row r="615" spans="1:14" ht="23.25">
      <c r="A615" s="861"/>
      <c r="B615" s="896"/>
      <c r="C615" s="890"/>
      <c r="D615" s="231" t="s">
        <v>10</v>
      </c>
      <c r="E615" s="478">
        <v>0</v>
      </c>
      <c r="F615" s="302"/>
      <c r="G615" s="302"/>
      <c r="H615" s="478">
        <v>0</v>
      </c>
      <c r="I615" s="291">
        <v>0</v>
      </c>
      <c r="J615" s="921"/>
      <c r="K615" s="427">
        <v>1.23</v>
      </c>
      <c r="L615" s="291">
        <v>0</v>
      </c>
      <c r="M615" s="291">
        <v>0</v>
      </c>
      <c r="N615" s="222">
        <f t="shared" si="457"/>
        <v>1.23</v>
      </c>
    </row>
    <row r="616" spans="1:14" ht="23.25">
      <c r="A616" s="861"/>
      <c r="B616" s="897"/>
      <c r="C616" s="891"/>
      <c r="D616" s="476" t="s">
        <v>11</v>
      </c>
      <c r="E616" s="478">
        <v>0</v>
      </c>
      <c r="F616" s="302"/>
      <c r="G616" s="302"/>
      <c r="H616" s="478">
        <v>0</v>
      </c>
      <c r="I616" s="291">
        <v>0</v>
      </c>
      <c r="J616" s="922"/>
      <c r="K616" s="427">
        <v>3.7999999999999999E-2</v>
      </c>
      <c r="L616" s="291">
        <v>0</v>
      </c>
      <c r="M616" s="291">
        <v>0</v>
      </c>
      <c r="N616" s="222">
        <f t="shared" si="457"/>
        <v>3.7999999999999999E-2</v>
      </c>
    </row>
    <row r="617" spans="1:14" ht="33" customHeight="1">
      <c r="A617" s="861"/>
      <c r="B617" s="895" t="s">
        <v>260</v>
      </c>
      <c r="C617" s="923"/>
      <c r="D617" s="230" t="s">
        <v>17</v>
      </c>
      <c r="E617" s="246">
        <f t="shared" ref="E617" si="482">SUM(E618:E620)</f>
        <v>0</v>
      </c>
      <c r="F617" s="246"/>
      <c r="G617" s="246"/>
      <c r="H617" s="246">
        <f t="shared" ref="H617:I617" si="483">SUM(H618:H620)</f>
        <v>0</v>
      </c>
      <c r="I617" s="246">
        <f t="shared" si="483"/>
        <v>0</v>
      </c>
      <c r="J617" s="920"/>
      <c r="K617" s="422">
        <f t="shared" ref="K617" si="484">SUM(K618:K620)</f>
        <v>1.153</v>
      </c>
      <c r="L617" s="246">
        <f t="shared" ref="L617:M617" si="485">SUM(L618:L620)</f>
        <v>0</v>
      </c>
      <c r="M617" s="246">
        <f t="shared" si="485"/>
        <v>0</v>
      </c>
      <c r="N617" s="222">
        <f t="shared" si="457"/>
        <v>1.153</v>
      </c>
    </row>
    <row r="618" spans="1:14" ht="23.25">
      <c r="A618" s="861"/>
      <c r="B618" s="896"/>
      <c r="C618" s="890"/>
      <c r="D618" s="231" t="s">
        <v>18</v>
      </c>
      <c r="E618" s="478">
        <v>0</v>
      </c>
      <c r="F618" s="478"/>
      <c r="G618" s="478"/>
      <c r="H618" s="478">
        <v>0</v>
      </c>
      <c r="I618" s="291">
        <v>0</v>
      </c>
      <c r="J618" s="921"/>
      <c r="K618" s="427">
        <v>0</v>
      </c>
      <c r="L618" s="291">
        <v>0</v>
      </c>
      <c r="M618" s="291">
        <v>0</v>
      </c>
      <c r="N618" s="222">
        <f t="shared" si="457"/>
        <v>0</v>
      </c>
    </row>
    <row r="619" spans="1:14" ht="23.25">
      <c r="A619" s="861"/>
      <c r="B619" s="896"/>
      <c r="C619" s="890"/>
      <c r="D619" s="231" t="s">
        <v>10</v>
      </c>
      <c r="E619" s="478">
        <v>0</v>
      </c>
      <c r="F619" s="302"/>
      <c r="G619" s="302"/>
      <c r="H619" s="478">
        <v>0</v>
      </c>
      <c r="I619" s="291">
        <v>0</v>
      </c>
      <c r="J619" s="921"/>
      <c r="K619" s="427">
        <v>1.1180000000000001</v>
      </c>
      <c r="L619" s="291">
        <v>0</v>
      </c>
      <c r="M619" s="291">
        <v>0</v>
      </c>
      <c r="N619" s="222">
        <f t="shared" si="457"/>
        <v>1.1180000000000001</v>
      </c>
    </row>
    <row r="620" spans="1:14" ht="23.25">
      <c r="A620" s="861"/>
      <c r="B620" s="897"/>
      <c r="C620" s="891"/>
      <c r="D620" s="476" t="s">
        <v>11</v>
      </c>
      <c r="E620" s="478">
        <v>0</v>
      </c>
      <c r="F620" s="302"/>
      <c r="G620" s="302"/>
      <c r="H620" s="478">
        <v>0</v>
      </c>
      <c r="I620" s="291">
        <v>0</v>
      </c>
      <c r="J620" s="922"/>
      <c r="K620" s="427">
        <v>3.5000000000000003E-2</v>
      </c>
      <c r="L620" s="291">
        <v>0</v>
      </c>
      <c r="M620" s="291">
        <v>0</v>
      </c>
      <c r="N620" s="222">
        <f t="shared" si="457"/>
        <v>3.5000000000000003E-2</v>
      </c>
    </row>
    <row r="621" spans="1:14" ht="23.25">
      <c r="A621" s="861"/>
      <c r="B621" s="895" t="s">
        <v>261</v>
      </c>
      <c r="C621" s="923"/>
      <c r="D621" s="230" t="s">
        <v>17</v>
      </c>
      <c r="E621" s="246">
        <f t="shared" ref="E621" si="486">SUM(E622:E624)</f>
        <v>0</v>
      </c>
      <c r="F621" s="246"/>
      <c r="G621" s="246"/>
      <c r="H621" s="246">
        <f t="shared" ref="H621:I621" si="487">SUM(H622:H624)</f>
        <v>0</v>
      </c>
      <c r="I621" s="246">
        <f t="shared" si="487"/>
        <v>0</v>
      </c>
      <c r="J621" s="920"/>
      <c r="K621" s="422">
        <f t="shared" ref="K621" si="488">SUM(K622:K624)</f>
        <v>0.83200000000000007</v>
      </c>
      <c r="L621" s="246">
        <f t="shared" ref="L621:M621" si="489">SUM(L622:L624)</f>
        <v>0</v>
      </c>
      <c r="M621" s="246">
        <f t="shared" si="489"/>
        <v>0</v>
      </c>
      <c r="N621" s="222">
        <f t="shared" si="457"/>
        <v>0.83200000000000007</v>
      </c>
    </row>
    <row r="622" spans="1:14" ht="23.25">
      <c r="A622" s="861"/>
      <c r="B622" s="896"/>
      <c r="C622" s="890"/>
      <c r="D622" s="231" t="s">
        <v>18</v>
      </c>
      <c r="E622" s="478">
        <v>0</v>
      </c>
      <c r="F622" s="478"/>
      <c r="G622" s="478"/>
      <c r="H622" s="478">
        <v>0</v>
      </c>
      <c r="I622" s="291">
        <v>0</v>
      </c>
      <c r="J622" s="921"/>
      <c r="K622" s="427">
        <v>0</v>
      </c>
      <c r="L622" s="291">
        <v>0</v>
      </c>
      <c r="M622" s="291">
        <v>0</v>
      </c>
      <c r="N622" s="222">
        <f t="shared" si="457"/>
        <v>0</v>
      </c>
    </row>
    <row r="623" spans="1:14" ht="23.25">
      <c r="A623" s="861"/>
      <c r="B623" s="896"/>
      <c r="C623" s="890"/>
      <c r="D623" s="231" t="s">
        <v>10</v>
      </c>
      <c r="E623" s="478">
        <v>0</v>
      </c>
      <c r="F623" s="302"/>
      <c r="G623" s="478"/>
      <c r="H623" s="478">
        <v>0</v>
      </c>
      <c r="I623" s="291">
        <v>0</v>
      </c>
      <c r="J623" s="921"/>
      <c r="K623" s="427">
        <v>0.80700000000000005</v>
      </c>
      <c r="L623" s="291">
        <v>0</v>
      </c>
      <c r="M623" s="291">
        <v>0</v>
      </c>
      <c r="N623" s="222">
        <f t="shared" si="457"/>
        <v>0.80700000000000005</v>
      </c>
    </row>
    <row r="624" spans="1:14" ht="23.25">
      <c r="A624" s="861"/>
      <c r="B624" s="897"/>
      <c r="C624" s="891"/>
      <c r="D624" s="476" t="s">
        <v>11</v>
      </c>
      <c r="E624" s="478">
        <v>0</v>
      </c>
      <c r="F624" s="302"/>
      <c r="G624" s="478"/>
      <c r="H624" s="478">
        <v>0</v>
      </c>
      <c r="I624" s="291">
        <v>0</v>
      </c>
      <c r="J624" s="922"/>
      <c r="K624" s="427">
        <v>2.5000000000000001E-2</v>
      </c>
      <c r="L624" s="291">
        <v>0</v>
      </c>
      <c r="M624" s="291">
        <v>0</v>
      </c>
      <c r="N624" s="222">
        <f t="shared" si="457"/>
        <v>2.5000000000000001E-2</v>
      </c>
    </row>
    <row r="625" spans="1:14" ht="23.25">
      <c r="A625" s="861"/>
      <c r="B625" s="895" t="s">
        <v>263</v>
      </c>
      <c r="C625" s="923"/>
      <c r="D625" s="230" t="s">
        <v>17</v>
      </c>
      <c r="E625" s="246">
        <f t="shared" ref="E625" si="490">SUM(E626:E628)</f>
        <v>0</v>
      </c>
      <c r="F625" s="246"/>
      <c r="G625" s="246"/>
      <c r="H625" s="246">
        <f t="shared" ref="H625:I625" si="491">SUM(H626:H628)</f>
        <v>0</v>
      </c>
      <c r="I625" s="246">
        <f t="shared" si="491"/>
        <v>0</v>
      </c>
      <c r="J625" s="920"/>
      <c r="K625" s="422">
        <f t="shared" ref="K625" si="492">SUM(K626:K628)</f>
        <v>1.643</v>
      </c>
      <c r="L625" s="246">
        <f t="shared" ref="L625:M625" si="493">SUM(L626:L628)</f>
        <v>0</v>
      </c>
      <c r="M625" s="246">
        <f t="shared" si="493"/>
        <v>0</v>
      </c>
      <c r="N625" s="222">
        <f t="shared" si="457"/>
        <v>1.643</v>
      </c>
    </row>
    <row r="626" spans="1:14" ht="23.25">
      <c r="A626" s="861"/>
      <c r="B626" s="896"/>
      <c r="C626" s="890"/>
      <c r="D626" s="231" t="s">
        <v>18</v>
      </c>
      <c r="E626" s="478">
        <v>0</v>
      </c>
      <c r="F626" s="478"/>
      <c r="G626" s="478"/>
      <c r="H626" s="478">
        <v>0</v>
      </c>
      <c r="I626" s="291">
        <v>0</v>
      </c>
      <c r="J626" s="921"/>
      <c r="K626" s="427">
        <v>0</v>
      </c>
      <c r="L626" s="291">
        <v>0</v>
      </c>
      <c r="M626" s="291">
        <v>0</v>
      </c>
      <c r="N626" s="222">
        <f t="shared" si="457"/>
        <v>0</v>
      </c>
    </row>
    <row r="627" spans="1:14" ht="23.25">
      <c r="A627" s="861"/>
      <c r="B627" s="896"/>
      <c r="C627" s="890"/>
      <c r="D627" s="231" t="s">
        <v>10</v>
      </c>
      <c r="E627" s="478">
        <v>0</v>
      </c>
      <c r="F627" s="302"/>
      <c r="G627" s="302"/>
      <c r="H627" s="478">
        <v>0</v>
      </c>
      <c r="I627" s="291">
        <v>0</v>
      </c>
      <c r="J627" s="921"/>
      <c r="K627" s="427">
        <v>1.5940000000000001</v>
      </c>
      <c r="L627" s="291">
        <v>0</v>
      </c>
      <c r="M627" s="291">
        <v>0</v>
      </c>
      <c r="N627" s="222">
        <f t="shared" si="457"/>
        <v>1.5940000000000001</v>
      </c>
    </row>
    <row r="628" spans="1:14" ht="23.25">
      <c r="A628" s="861"/>
      <c r="B628" s="897"/>
      <c r="C628" s="891"/>
      <c r="D628" s="476" t="s">
        <v>11</v>
      </c>
      <c r="E628" s="478">
        <v>0</v>
      </c>
      <c r="F628" s="302"/>
      <c r="G628" s="302"/>
      <c r="H628" s="478">
        <v>0</v>
      </c>
      <c r="I628" s="291">
        <v>0</v>
      </c>
      <c r="J628" s="922"/>
      <c r="K628" s="427">
        <v>4.9000000000000002E-2</v>
      </c>
      <c r="L628" s="291">
        <v>0</v>
      </c>
      <c r="M628" s="291">
        <v>0</v>
      </c>
      <c r="N628" s="222">
        <f t="shared" si="457"/>
        <v>4.9000000000000002E-2</v>
      </c>
    </row>
    <row r="629" spans="1:14" ht="23.25">
      <c r="A629" s="861"/>
      <c r="B629" s="895" t="s">
        <v>264</v>
      </c>
      <c r="C629" s="923"/>
      <c r="D629" s="230" t="s">
        <v>17</v>
      </c>
      <c r="E629" s="246">
        <f t="shared" ref="E629" si="494">SUM(E630:E632)</f>
        <v>0</v>
      </c>
      <c r="F629" s="246"/>
      <c r="G629" s="246"/>
      <c r="H629" s="246">
        <f t="shared" ref="H629:I629" si="495">SUM(H630:H632)</f>
        <v>0</v>
      </c>
      <c r="I629" s="246">
        <f t="shared" si="495"/>
        <v>0</v>
      </c>
      <c r="J629" s="920"/>
      <c r="K629" s="422">
        <f t="shared" ref="K629" si="496">SUM(K630:K632)</f>
        <v>0.88900000000000001</v>
      </c>
      <c r="L629" s="246">
        <f t="shared" ref="L629:M629" si="497">SUM(L630:L632)</f>
        <v>0</v>
      </c>
      <c r="M629" s="246">
        <f t="shared" si="497"/>
        <v>0</v>
      </c>
      <c r="N629" s="222">
        <f t="shared" si="457"/>
        <v>0.88900000000000001</v>
      </c>
    </row>
    <row r="630" spans="1:14" ht="23.25">
      <c r="A630" s="861"/>
      <c r="B630" s="896"/>
      <c r="C630" s="890"/>
      <c r="D630" s="231" t="s">
        <v>18</v>
      </c>
      <c r="E630" s="478">
        <v>0</v>
      </c>
      <c r="F630" s="478"/>
      <c r="G630" s="478"/>
      <c r="H630" s="478">
        <v>0</v>
      </c>
      <c r="I630" s="291">
        <v>0</v>
      </c>
      <c r="J630" s="921"/>
      <c r="K630" s="427">
        <v>0</v>
      </c>
      <c r="L630" s="291">
        <v>0</v>
      </c>
      <c r="M630" s="291">
        <v>0</v>
      </c>
      <c r="N630" s="222">
        <f t="shared" si="457"/>
        <v>0</v>
      </c>
    </row>
    <row r="631" spans="1:14" ht="23.25">
      <c r="A631" s="861"/>
      <c r="B631" s="896"/>
      <c r="C631" s="890"/>
      <c r="D631" s="231" t="s">
        <v>10</v>
      </c>
      <c r="E631" s="478">
        <v>0</v>
      </c>
      <c r="F631" s="302"/>
      <c r="G631" s="478"/>
      <c r="H631" s="478">
        <v>0</v>
      </c>
      <c r="I631" s="291">
        <v>0</v>
      </c>
      <c r="J631" s="921"/>
      <c r="K631" s="427">
        <v>0.86199999999999999</v>
      </c>
      <c r="L631" s="291">
        <v>0</v>
      </c>
      <c r="M631" s="291">
        <v>0</v>
      </c>
      <c r="N631" s="222">
        <f t="shared" si="457"/>
        <v>0.86199999999999999</v>
      </c>
    </row>
    <row r="632" spans="1:14" ht="23.25">
      <c r="A632" s="861"/>
      <c r="B632" s="897"/>
      <c r="C632" s="891"/>
      <c r="D632" s="476" t="s">
        <v>11</v>
      </c>
      <c r="E632" s="478">
        <v>0</v>
      </c>
      <c r="F632" s="302"/>
      <c r="G632" s="478"/>
      <c r="H632" s="478">
        <v>0</v>
      </c>
      <c r="I632" s="291">
        <v>0</v>
      </c>
      <c r="J632" s="922"/>
      <c r="K632" s="427">
        <v>2.7E-2</v>
      </c>
      <c r="L632" s="291">
        <v>0</v>
      </c>
      <c r="M632" s="291">
        <v>0</v>
      </c>
      <c r="N632" s="222">
        <f t="shared" si="457"/>
        <v>2.7E-2</v>
      </c>
    </row>
    <row r="633" spans="1:14" ht="23.25">
      <c r="A633" s="861"/>
      <c r="B633" s="895" t="s">
        <v>265</v>
      </c>
      <c r="C633" s="923"/>
      <c r="D633" s="230" t="s">
        <v>17</v>
      </c>
      <c r="E633" s="246">
        <f t="shared" ref="E633" si="498">SUM(E634:E636)</f>
        <v>0</v>
      </c>
      <c r="F633" s="246"/>
      <c r="G633" s="246"/>
      <c r="H633" s="246">
        <f t="shared" ref="H633:I633" si="499">SUM(H634:H636)</f>
        <v>0</v>
      </c>
      <c r="I633" s="246">
        <f t="shared" si="499"/>
        <v>0</v>
      </c>
      <c r="J633" s="920"/>
      <c r="K633" s="422">
        <f t="shared" ref="K633" si="500">SUM(K634:K636)</f>
        <v>5.1510000000000007</v>
      </c>
      <c r="L633" s="246">
        <f t="shared" ref="L633:M633" si="501">SUM(L634:L636)</f>
        <v>0</v>
      </c>
      <c r="M633" s="246">
        <f t="shared" si="501"/>
        <v>0</v>
      </c>
      <c r="N633" s="222">
        <f t="shared" si="457"/>
        <v>5.1510000000000007</v>
      </c>
    </row>
    <row r="634" spans="1:14" ht="23.25">
      <c r="A634" s="861"/>
      <c r="B634" s="896"/>
      <c r="C634" s="890"/>
      <c r="D634" s="231" t="s">
        <v>18</v>
      </c>
      <c r="E634" s="478">
        <v>0</v>
      </c>
      <c r="F634" s="478"/>
      <c r="G634" s="478"/>
      <c r="H634" s="478">
        <v>0</v>
      </c>
      <c r="I634" s="291">
        <v>0</v>
      </c>
      <c r="J634" s="921"/>
      <c r="K634" s="427">
        <v>0</v>
      </c>
      <c r="L634" s="291">
        <v>0</v>
      </c>
      <c r="M634" s="291">
        <v>0</v>
      </c>
      <c r="N634" s="222">
        <f t="shared" si="457"/>
        <v>0</v>
      </c>
    </row>
    <row r="635" spans="1:14" ht="23.25">
      <c r="A635" s="861"/>
      <c r="B635" s="896"/>
      <c r="C635" s="890"/>
      <c r="D635" s="231" t="s">
        <v>10</v>
      </c>
      <c r="E635" s="478">
        <v>0</v>
      </c>
      <c r="F635" s="302"/>
      <c r="G635" s="478"/>
      <c r="H635" s="478">
        <v>0</v>
      </c>
      <c r="I635" s="291">
        <v>0</v>
      </c>
      <c r="J635" s="921"/>
      <c r="K635" s="427">
        <v>4.9960000000000004</v>
      </c>
      <c r="L635" s="291">
        <v>0</v>
      </c>
      <c r="M635" s="291">
        <v>0</v>
      </c>
      <c r="N635" s="222">
        <f t="shared" si="457"/>
        <v>4.9960000000000004</v>
      </c>
    </row>
    <row r="636" spans="1:14" ht="23.25">
      <c r="A636" s="861"/>
      <c r="B636" s="897"/>
      <c r="C636" s="891"/>
      <c r="D636" s="476" t="s">
        <v>11</v>
      </c>
      <c r="E636" s="478">
        <v>0</v>
      </c>
      <c r="F636" s="302"/>
      <c r="G636" s="478"/>
      <c r="H636" s="478">
        <v>0</v>
      </c>
      <c r="I636" s="291">
        <v>0</v>
      </c>
      <c r="J636" s="922"/>
      <c r="K636" s="427">
        <v>0.155</v>
      </c>
      <c r="L636" s="291">
        <v>0</v>
      </c>
      <c r="M636" s="291">
        <v>0</v>
      </c>
      <c r="N636" s="222">
        <f t="shared" si="457"/>
        <v>0.155</v>
      </c>
    </row>
    <row r="637" spans="1:14" ht="23.25">
      <c r="A637" s="861"/>
      <c r="B637" s="895" t="s">
        <v>267</v>
      </c>
      <c r="C637" s="914"/>
      <c r="D637" s="230" t="s">
        <v>17</v>
      </c>
      <c r="E637" s="246">
        <f t="shared" ref="E637" si="502">SUM(E638:E640)</f>
        <v>0</v>
      </c>
      <c r="F637" s="246"/>
      <c r="G637" s="246"/>
      <c r="H637" s="246">
        <f t="shared" ref="H637:I637" si="503">SUM(H638:H640)</f>
        <v>0</v>
      </c>
      <c r="I637" s="246">
        <f t="shared" si="503"/>
        <v>0</v>
      </c>
      <c r="J637" s="920"/>
      <c r="K637" s="422">
        <f t="shared" ref="K637" si="504">SUM(K638:K640)</f>
        <v>6.2779999999999996</v>
      </c>
      <c r="L637" s="246">
        <f t="shared" ref="L637:M637" si="505">SUM(L638:L640)</f>
        <v>0</v>
      </c>
      <c r="M637" s="246">
        <f t="shared" si="505"/>
        <v>0</v>
      </c>
      <c r="N637" s="222">
        <f t="shared" si="457"/>
        <v>6.2779999999999996</v>
      </c>
    </row>
    <row r="638" spans="1:14" ht="23.25">
      <c r="A638" s="861"/>
      <c r="B638" s="896"/>
      <c r="C638" s="915"/>
      <c r="D638" s="231" t="s">
        <v>18</v>
      </c>
      <c r="E638" s="478">
        <v>0</v>
      </c>
      <c r="F638" s="478"/>
      <c r="G638" s="478"/>
      <c r="H638" s="478">
        <v>0</v>
      </c>
      <c r="I638" s="291">
        <v>0</v>
      </c>
      <c r="J638" s="921"/>
      <c r="K638" s="427">
        <v>0</v>
      </c>
      <c r="L638" s="291">
        <v>0</v>
      </c>
      <c r="M638" s="291">
        <v>0</v>
      </c>
      <c r="N638" s="222">
        <f t="shared" si="457"/>
        <v>0</v>
      </c>
    </row>
    <row r="639" spans="1:14" ht="23.25">
      <c r="A639" s="861"/>
      <c r="B639" s="896"/>
      <c r="C639" s="915"/>
      <c r="D639" s="231" t="s">
        <v>10</v>
      </c>
      <c r="E639" s="478">
        <v>0</v>
      </c>
      <c r="F639" s="302"/>
      <c r="G639" s="478"/>
      <c r="H639" s="478">
        <v>0</v>
      </c>
      <c r="I639" s="291">
        <v>0</v>
      </c>
      <c r="J639" s="921"/>
      <c r="K639" s="427">
        <v>6.09</v>
      </c>
      <c r="L639" s="291">
        <v>0</v>
      </c>
      <c r="M639" s="291">
        <v>0</v>
      </c>
      <c r="N639" s="222">
        <f t="shared" si="457"/>
        <v>6.09</v>
      </c>
    </row>
    <row r="640" spans="1:14" ht="23.25">
      <c r="A640" s="861"/>
      <c r="B640" s="897"/>
      <c r="C640" s="916"/>
      <c r="D640" s="476" t="s">
        <v>11</v>
      </c>
      <c r="E640" s="478">
        <v>0</v>
      </c>
      <c r="F640" s="302"/>
      <c r="G640" s="478"/>
      <c r="H640" s="478">
        <v>0</v>
      </c>
      <c r="I640" s="291">
        <v>0</v>
      </c>
      <c r="J640" s="922"/>
      <c r="K640" s="427">
        <v>0.188</v>
      </c>
      <c r="L640" s="291">
        <v>0</v>
      </c>
      <c r="M640" s="291">
        <v>0</v>
      </c>
      <c r="N640" s="222">
        <f t="shared" si="457"/>
        <v>0.188</v>
      </c>
    </row>
    <row r="641" spans="1:14" ht="23.25">
      <c r="A641" s="861"/>
      <c r="B641" s="895" t="s">
        <v>268</v>
      </c>
      <c r="C641" s="923"/>
      <c r="D641" s="230" t="s">
        <v>17</v>
      </c>
      <c r="E641" s="246">
        <f t="shared" ref="E641" si="506">SUM(E642:E644)</f>
        <v>0</v>
      </c>
      <c r="F641" s="246"/>
      <c r="G641" s="246"/>
      <c r="H641" s="246">
        <f t="shared" ref="H641:I641" si="507">SUM(H642:H644)</f>
        <v>0</v>
      </c>
      <c r="I641" s="246">
        <f t="shared" si="507"/>
        <v>0</v>
      </c>
      <c r="J641" s="920"/>
      <c r="K641" s="422">
        <f t="shared" ref="K641" si="508">SUM(K642:K644)</f>
        <v>0.28000000000000003</v>
      </c>
      <c r="L641" s="246">
        <f t="shared" ref="L641:M641" si="509">SUM(L642:L644)</f>
        <v>0</v>
      </c>
      <c r="M641" s="246">
        <f t="shared" si="509"/>
        <v>0</v>
      </c>
      <c r="N641" s="222">
        <f t="shared" si="457"/>
        <v>0.28000000000000003</v>
      </c>
    </row>
    <row r="642" spans="1:14" ht="23.25">
      <c r="A642" s="861"/>
      <c r="B642" s="896"/>
      <c r="C642" s="890"/>
      <c r="D642" s="231" t="s">
        <v>18</v>
      </c>
      <c r="E642" s="478">
        <v>0</v>
      </c>
      <c r="F642" s="478"/>
      <c r="G642" s="478"/>
      <c r="H642" s="478">
        <v>0</v>
      </c>
      <c r="I642" s="291">
        <v>0</v>
      </c>
      <c r="J642" s="921"/>
      <c r="K642" s="427">
        <v>0</v>
      </c>
      <c r="L642" s="291">
        <v>0</v>
      </c>
      <c r="M642" s="291">
        <v>0</v>
      </c>
      <c r="N642" s="222">
        <f t="shared" si="457"/>
        <v>0</v>
      </c>
    </row>
    <row r="643" spans="1:14" ht="23.25">
      <c r="A643" s="861"/>
      <c r="B643" s="896"/>
      <c r="C643" s="890"/>
      <c r="D643" s="231" t="s">
        <v>10</v>
      </c>
      <c r="E643" s="478">
        <v>0</v>
      </c>
      <c r="F643" s="302"/>
      <c r="G643" s="302"/>
      <c r="H643" s="478">
        <v>0</v>
      </c>
      <c r="I643" s="291">
        <v>0</v>
      </c>
      <c r="J643" s="921"/>
      <c r="K643" s="427">
        <v>0.27200000000000002</v>
      </c>
      <c r="L643" s="291">
        <v>0</v>
      </c>
      <c r="M643" s="291">
        <v>0</v>
      </c>
      <c r="N643" s="222">
        <f t="shared" si="457"/>
        <v>0.27200000000000002</v>
      </c>
    </row>
    <row r="644" spans="1:14" ht="23.25">
      <c r="A644" s="861"/>
      <c r="B644" s="897"/>
      <c r="C644" s="891"/>
      <c r="D644" s="476" t="s">
        <v>11</v>
      </c>
      <c r="E644" s="478">
        <v>0</v>
      </c>
      <c r="F644" s="302"/>
      <c r="G644" s="302"/>
      <c r="H644" s="478">
        <v>0</v>
      </c>
      <c r="I644" s="291">
        <v>0</v>
      </c>
      <c r="J644" s="922"/>
      <c r="K644" s="427">
        <v>8.0000000000000002E-3</v>
      </c>
      <c r="L644" s="291">
        <v>0</v>
      </c>
      <c r="M644" s="291">
        <v>0</v>
      </c>
      <c r="N644" s="222">
        <f t="shared" si="457"/>
        <v>8.0000000000000002E-3</v>
      </c>
    </row>
    <row r="645" spans="1:14" ht="22.5">
      <c r="A645" s="861"/>
      <c r="B645" s="895" t="s">
        <v>269</v>
      </c>
      <c r="C645" s="914"/>
      <c r="D645" s="829" t="s">
        <v>17</v>
      </c>
      <c r="E645" s="246">
        <f t="shared" ref="E645" si="510">SUM(E646:E648)</f>
        <v>0</v>
      </c>
      <c r="F645" s="246"/>
      <c r="G645" s="246"/>
      <c r="H645" s="246">
        <f t="shared" ref="H645:I645" si="511">SUM(H646:H648)</f>
        <v>0</v>
      </c>
      <c r="I645" s="246">
        <f t="shared" si="511"/>
        <v>0</v>
      </c>
      <c r="J645" s="920"/>
      <c r="K645" s="422">
        <f t="shared" ref="K645" si="512">SUM(K646:K648)</f>
        <v>1.5629999999999999</v>
      </c>
      <c r="L645" s="246">
        <f t="shared" ref="L645:M645" si="513">SUM(L646:L648)</f>
        <v>0</v>
      </c>
      <c r="M645" s="246">
        <f t="shared" si="513"/>
        <v>0</v>
      </c>
      <c r="N645" s="66">
        <f t="shared" si="457"/>
        <v>1.5629999999999999</v>
      </c>
    </row>
    <row r="646" spans="1:14" ht="23.25">
      <c r="A646" s="861"/>
      <c r="B646" s="896"/>
      <c r="C646" s="915"/>
      <c r="D646" s="231" t="s">
        <v>18</v>
      </c>
      <c r="E646" s="478">
        <v>0</v>
      </c>
      <c r="F646" s="478"/>
      <c r="G646" s="478"/>
      <c r="H646" s="478">
        <v>0</v>
      </c>
      <c r="I646" s="291">
        <v>0</v>
      </c>
      <c r="J646" s="921"/>
      <c r="K646" s="427">
        <v>0</v>
      </c>
      <c r="L646" s="291">
        <v>0</v>
      </c>
      <c r="M646" s="291">
        <v>0</v>
      </c>
      <c r="N646" s="222">
        <f t="shared" si="457"/>
        <v>0</v>
      </c>
    </row>
    <row r="647" spans="1:14" ht="23.25">
      <c r="A647" s="861"/>
      <c r="B647" s="896"/>
      <c r="C647" s="915"/>
      <c r="D647" s="231" t="s">
        <v>10</v>
      </c>
      <c r="E647" s="478">
        <v>0</v>
      </c>
      <c r="F647" s="302"/>
      <c r="G647" s="302"/>
      <c r="H647" s="478">
        <v>0</v>
      </c>
      <c r="I647" s="291">
        <v>0</v>
      </c>
      <c r="J647" s="921"/>
      <c r="K647" s="427">
        <v>1.516</v>
      </c>
      <c r="L647" s="291">
        <v>0</v>
      </c>
      <c r="M647" s="291">
        <v>0</v>
      </c>
      <c r="N647" s="222">
        <f t="shared" si="457"/>
        <v>1.516</v>
      </c>
    </row>
    <row r="648" spans="1:14" ht="23.25">
      <c r="A648" s="861"/>
      <c r="B648" s="897"/>
      <c r="C648" s="916"/>
      <c r="D648" s="476" t="s">
        <v>11</v>
      </c>
      <c r="E648" s="478">
        <v>0</v>
      </c>
      <c r="F648" s="302"/>
      <c r="G648" s="302"/>
      <c r="H648" s="478">
        <v>0</v>
      </c>
      <c r="I648" s="291">
        <v>0</v>
      </c>
      <c r="J648" s="922"/>
      <c r="K648" s="427">
        <v>4.7E-2</v>
      </c>
      <c r="L648" s="291">
        <v>0</v>
      </c>
      <c r="M648" s="291">
        <v>0</v>
      </c>
      <c r="N648" s="222">
        <f t="shared" si="457"/>
        <v>4.7E-2</v>
      </c>
    </row>
    <row r="649" spans="1:14" ht="22.5">
      <c r="A649" s="861"/>
      <c r="B649" s="895" t="s">
        <v>355</v>
      </c>
      <c r="C649" s="914"/>
      <c r="D649" s="830" t="s">
        <v>17</v>
      </c>
      <c r="E649" s="246">
        <f t="shared" ref="E649:F649" si="514">SUM(E650:E652)</f>
        <v>3.0869999999999997</v>
      </c>
      <c r="F649" s="246">
        <f t="shared" si="514"/>
        <v>0.875</v>
      </c>
      <c r="G649" s="302"/>
      <c r="H649" s="246">
        <f t="shared" ref="H649:I649" si="515">SUM(H650:H652)</f>
        <v>0</v>
      </c>
      <c r="I649" s="246">
        <f t="shared" si="515"/>
        <v>0</v>
      </c>
      <c r="J649" s="917" t="s">
        <v>465</v>
      </c>
      <c r="K649" s="246">
        <f t="shared" ref="K649:M649" si="516">SUM(K650:K652)</f>
        <v>0</v>
      </c>
      <c r="L649" s="246">
        <f t="shared" si="516"/>
        <v>0</v>
      </c>
      <c r="M649" s="246">
        <f t="shared" si="516"/>
        <v>0</v>
      </c>
      <c r="N649" s="66">
        <f t="shared" si="457"/>
        <v>3.0869999999999997</v>
      </c>
    </row>
    <row r="650" spans="1:14" ht="23.25">
      <c r="A650" s="861"/>
      <c r="B650" s="896"/>
      <c r="C650" s="915"/>
      <c r="D650" s="845" t="s">
        <v>18</v>
      </c>
      <c r="E650" s="478">
        <v>0</v>
      </c>
      <c r="F650" s="244">
        <v>0</v>
      </c>
      <c r="G650" s="302"/>
      <c r="H650" s="478">
        <v>0</v>
      </c>
      <c r="I650" s="291">
        <v>0</v>
      </c>
      <c r="J650" s="918"/>
      <c r="K650" s="478">
        <v>0</v>
      </c>
      <c r="L650" s="291">
        <v>0</v>
      </c>
      <c r="M650" s="291">
        <v>0</v>
      </c>
      <c r="N650" s="222">
        <f t="shared" si="457"/>
        <v>0</v>
      </c>
    </row>
    <row r="651" spans="1:14" ht="23.25">
      <c r="A651" s="861"/>
      <c r="B651" s="896"/>
      <c r="C651" s="915"/>
      <c r="D651" s="845" t="s">
        <v>10</v>
      </c>
      <c r="E651" s="478">
        <v>2.9969999999999999</v>
      </c>
      <c r="F651" s="244">
        <v>0.84875</v>
      </c>
      <c r="G651" s="302"/>
      <c r="H651" s="478">
        <v>0</v>
      </c>
      <c r="I651" s="291">
        <v>0</v>
      </c>
      <c r="J651" s="918"/>
      <c r="K651" s="478">
        <v>0</v>
      </c>
      <c r="L651" s="291">
        <v>0</v>
      </c>
      <c r="M651" s="291">
        <v>0</v>
      </c>
      <c r="N651" s="222">
        <f t="shared" si="457"/>
        <v>2.9969999999999999</v>
      </c>
    </row>
    <row r="652" spans="1:14" ht="23.25">
      <c r="A652" s="861"/>
      <c r="B652" s="897"/>
      <c r="C652" s="916"/>
      <c r="D652" s="561" t="s">
        <v>11</v>
      </c>
      <c r="E652" s="478">
        <v>0.09</v>
      </c>
      <c r="F652" s="245">
        <v>2.6249999999999999E-2</v>
      </c>
      <c r="G652" s="302"/>
      <c r="H652" s="478">
        <v>0</v>
      </c>
      <c r="I652" s="291">
        <v>0</v>
      </c>
      <c r="J652" s="919"/>
      <c r="K652" s="478">
        <v>0</v>
      </c>
      <c r="L652" s="291">
        <v>0</v>
      </c>
      <c r="M652" s="291">
        <v>0</v>
      </c>
      <c r="N652" s="222">
        <f t="shared" si="457"/>
        <v>0.09</v>
      </c>
    </row>
    <row r="653" spans="1:14" ht="23.25" customHeight="1">
      <c r="A653" s="936"/>
      <c r="B653" s="895" t="s">
        <v>402</v>
      </c>
      <c r="C653" s="914"/>
      <c r="D653" s="829" t="s">
        <v>17</v>
      </c>
      <c r="E653" s="246">
        <f>SUM(E654:E656)</f>
        <v>0.48522999999999999</v>
      </c>
      <c r="F653" s="246">
        <f>SUM(F654:F656)</f>
        <v>0.48522999999999999</v>
      </c>
      <c r="G653" s="246"/>
      <c r="H653" s="246">
        <f t="shared" ref="H653:I653" si="517">SUM(H654:H656)</f>
        <v>0</v>
      </c>
      <c r="I653" s="246">
        <f t="shared" si="517"/>
        <v>0</v>
      </c>
      <c r="J653" s="924" t="s">
        <v>450</v>
      </c>
      <c r="K653" s="422">
        <v>0</v>
      </c>
      <c r="L653" s="246">
        <f t="shared" ref="L653:M653" si="518">SUM(L654:L656)</f>
        <v>0</v>
      </c>
      <c r="M653" s="246">
        <f t="shared" si="518"/>
        <v>0</v>
      </c>
      <c r="N653" s="222">
        <f t="shared" si="457"/>
        <v>0.48522999999999999</v>
      </c>
    </row>
    <row r="654" spans="1:14" ht="23.25">
      <c r="A654" s="937"/>
      <c r="B654" s="896"/>
      <c r="C654" s="915"/>
      <c r="D654" s="845" t="s">
        <v>18</v>
      </c>
      <c r="E654" s="831">
        <v>0</v>
      </c>
      <c r="F654" s="478">
        <v>0</v>
      </c>
      <c r="G654" s="302"/>
      <c r="H654" s="478">
        <v>0</v>
      </c>
      <c r="I654" s="291">
        <v>0</v>
      </c>
      <c r="J654" s="925"/>
      <c r="K654" s="427">
        <v>0</v>
      </c>
      <c r="L654" s="291">
        <v>0</v>
      </c>
      <c r="M654" s="291">
        <v>0</v>
      </c>
      <c r="N654" s="222">
        <f t="shared" si="457"/>
        <v>0</v>
      </c>
    </row>
    <row r="655" spans="1:14" ht="23.25">
      <c r="A655" s="937"/>
      <c r="B655" s="896"/>
      <c r="C655" s="915"/>
      <c r="D655" s="231" t="s">
        <v>10</v>
      </c>
      <c r="E655" s="831">
        <v>0.47067399999999998</v>
      </c>
      <c r="F655" s="244">
        <v>0.47067399999999998</v>
      </c>
      <c r="G655" s="478"/>
      <c r="H655" s="478">
        <v>0</v>
      </c>
      <c r="I655" s="291">
        <v>0</v>
      </c>
      <c r="J655" s="925"/>
      <c r="K655" s="427">
        <v>0</v>
      </c>
      <c r="L655" s="291">
        <v>0</v>
      </c>
      <c r="M655" s="291">
        <v>0</v>
      </c>
      <c r="N655" s="222">
        <f t="shared" si="457"/>
        <v>0.47067399999999998</v>
      </c>
    </row>
    <row r="656" spans="1:14" ht="23.25">
      <c r="A656" s="938"/>
      <c r="B656" s="897"/>
      <c r="C656" s="916"/>
      <c r="D656" s="476" t="s">
        <v>11</v>
      </c>
      <c r="E656" s="246">
        <v>1.4555999999999999E-2</v>
      </c>
      <c r="F656" s="245">
        <v>1.4555999999999999E-2</v>
      </c>
      <c r="G656" s="828"/>
      <c r="H656" s="828">
        <v>0</v>
      </c>
      <c r="I656" s="291">
        <v>0</v>
      </c>
      <c r="J656" s="926"/>
      <c r="K656" s="429">
        <v>0</v>
      </c>
      <c r="L656" s="291">
        <v>0</v>
      </c>
      <c r="M656" s="291">
        <v>0</v>
      </c>
      <c r="N656" s="222">
        <f t="shared" si="457"/>
        <v>1.4555999999999999E-2</v>
      </c>
    </row>
    <row r="657" spans="1:14" ht="23.25" customHeight="1">
      <c r="A657" s="861"/>
      <c r="B657" s="895" t="s">
        <v>421</v>
      </c>
      <c r="C657" s="914"/>
      <c r="D657" s="843" t="s">
        <v>17</v>
      </c>
      <c r="E657" s="246">
        <f>SUM(E658:E660)</f>
        <v>0.92469999999999997</v>
      </c>
      <c r="F657" s="246">
        <f>SUM(F658:F660)</f>
        <v>0.92469999999999997</v>
      </c>
      <c r="G657" s="246"/>
      <c r="H657" s="246">
        <f t="shared" ref="H657:I657" si="519">SUM(H658:H660)</f>
        <v>0</v>
      </c>
      <c r="I657" s="246">
        <f t="shared" si="519"/>
        <v>0</v>
      </c>
      <c r="J657" s="924" t="s">
        <v>449</v>
      </c>
      <c r="K657" s="422">
        <v>0</v>
      </c>
      <c r="L657" s="246">
        <f t="shared" ref="L657:M657" si="520">SUM(L658:L660)</f>
        <v>0</v>
      </c>
      <c r="M657" s="246">
        <f t="shared" si="520"/>
        <v>0</v>
      </c>
      <c r="N657" s="222">
        <f t="shared" si="457"/>
        <v>0.92469999999999997</v>
      </c>
    </row>
    <row r="658" spans="1:14" ht="23.25">
      <c r="A658" s="861"/>
      <c r="B658" s="896"/>
      <c r="C658" s="915"/>
      <c r="D658" s="845" t="s">
        <v>18</v>
      </c>
      <c r="E658" s="244">
        <v>0</v>
      </c>
      <c r="F658" s="244">
        <v>0</v>
      </c>
      <c r="G658" s="302"/>
      <c r="H658" s="478">
        <v>0</v>
      </c>
      <c r="I658" s="291">
        <v>0</v>
      </c>
      <c r="J658" s="925"/>
      <c r="K658" s="427">
        <v>0</v>
      </c>
      <c r="L658" s="291">
        <v>0</v>
      </c>
      <c r="M658" s="291">
        <v>0</v>
      </c>
      <c r="N658" s="222">
        <f t="shared" si="457"/>
        <v>0</v>
      </c>
    </row>
    <row r="659" spans="1:14" ht="23.25">
      <c r="A659" s="861"/>
      <c r="B659" s="896"/>
      <c r="C659" s="915"/>
      <c r="D659" s="845" t="s">
        <v>10</v>
      </c>
      <c r="E659" s="244">
        <v>0.89700000000000002</v>
      </c>
      <c r="F659" s="244">
        <v>0.89700000000000002</v>
      </c>
      <c r="G659" s="478"/>
      <c r="H659" s="478">
        <v>0</v>
      </c>
      <c r="I659" s="291">
        <v>0</v>
      </c>
      <c r="J659" s="925"/>
      <c r="K659" s="427">
        <v>0</v>
      </c>
      <c r="L659" s="291">
        <v>0</v>
      </c>
      <c r="M659" s="291">
        <v>0</v>
      </c>
      <c r="N659" s="222">
        <f t="shared" si="457"/>
        <v>0.89700000000000002</v>
      </c>
    </row>
    <row r="660" spans="1:14" ht="23.25">
      <c r="A660" s="861"/>
      <c r="B660" s="897"/>
      <c r="C660" s="916"/>
      <c r="D660" s="561" t="s">
        <v>11</v>
      </c>
      <c r="E660" s="245">
        <v>2.7699999999999999E-2</v>
      </c>
      <c r="F660" s="245">
        <v>2.7699999999999999E-2</v>
      </c>
      <c r="G660" s="478"/>
      <c r="H660" s="478">
        <v>0</v>
      </c>
      <c r="I660" s="291">
        <v>0</v>
      </c>
      <c r="J660" s="926"/>
      <c r="K660" s="427">
        <v>0</v>
      </c>
      <c r="L660" s="291">
        <v>0</v>
      </c>
      <c r="M660" s="291">
        <v>0</v>
      </c>
      <c r="N660" s="222">
        <f t="shared" si="457"/>
        <v>2.7699999999999999E-2</v>
      </c>
    </row>
    <row r="661" spans="1:14" ht="23.25" customHeight="1">
      <c r="A661" s="861"/>
      <c r="B661" s="895" t="s">
        <v>422</v>
      </c>
      <c r="C661" s="923"/>
      <c r="D661" s="843" t="s">
        <v>17</v>
      </c>
      <c r="E661" s="562">
        <v>0.83214500000000002</v>
      </c>
      <c r="F661" s="246">
        <f>SUM(F662:F664)</f>
        <v>0.83207200000000003</v>
      </c>
      <c r="G661" s="246"/>
      <c r="H661" s="246">
        <f t="shared" ref="H661:I661" si="521">SUM(H662:H664)</f>
        <v>0</v>
      </c>
      <c r="I661" s="246">
        <f t="shared" si="521"/>
        <v>0</v>
      </c>
      <c r="J661" s="924" t="s">
        <v>448</v>
      </c>
      <c r="K661" s="422">
        <v>0</v>
      </c>
      <c r="L661" s="246">
        <f t="shared" ref="L661:M661" si="522">SUM(L662:L664)</f>
        <v>0</v>
      </c>
      <c r="M661" s="246">
        <f t="shared" si="522"/>
        <v>0</v>
      </c>
      <c r="N661" s="222">
        <f t="shared" si="457"/>
        <v>0.83214500000000002</v>
      </c>
    </row>
    <row r="662" spans="1:14" ht="23.25">
      <c r="A662" s="861"/>
      <c r="B662" s="896"/>
      <c r="C662" s="890"/>
      <c r="D662" s="845" t="s">
        <v>18</v>
      </c>
      <c r="E662" s="244">
        <v>0</v>
      </c>
      <c r="F662" s="831">
        <v>0</v>
      </c>
      <c r="G662" s="302"/>
      <c r="H662" s="478">
        <v>0</v>
      </c>
      <c r="I662" s="291">
        <v>0</v>
      </c>
      <c r="J662" s="925"/>
      <c r="K662" s="427">
        <v>0</v>
      </c>
      <c r="L662" s="291">
        <v>0</v>
      </c>
      <c r="M662" s="291">
        <v>0</v>
      </c>
      <c r="N662" s="222">
        <f t="shared" si="457"/>
        <v>0</v>
      </c>
    </row>
    <row r="663" spans="1:14" ht="23.25">
      <c r="A663" s="861"/>
      <c r="B663" s="896"/>
      <c r="C663" s="890"/>
      <c r="D663" s="845" t="s">
        <v>10</v>
      </c>
      <c r="E663" s="244">
        <v>0.80710800000000005</v>
      </c>
      <c r="F663" s="831">
        <v>0.80710800000000005</v>
      </c>
      <c r="G663" s="302"/>
      <c r="H663" s="478">
        <v>0</v>
      </c>
      <c r="I663" s="291">
        <v>0</v>
      </c>
      <c r="J663" s="925"/>
      <c r="K663" s="427">
        <v>0</v>
      </c>
      <c r="L663" s="291">
        <v>0</v>
      </c>
      <c r="M663" s="291">
        <v>0</v>
      </c>
      <c r="N663" s="222">
        <f t="shared" si="457"/>
        <v>0.80710800000000005</v>
      </c>
    </row>
    <row r="664" spans="1:14" ht="23.25">
      <c r="A664" s="861"/>
      <c r="B664" s="897"/>
      <c r="C664" s="891"/>
      <c r="D664" s="561" t="s">
        <v>11</v>
      </c>
      <c r="E664" s="245">
        <v>2.4964E-2</v>
      </c>
      <c r="F664" s="246">
        <v>2.4964E-2</v>
      </c>
      <c r="G664" s="302"/>
      <c r="H664" s="478">
        <v>0</v>
      </c>
      <c r="I664" s="291">
        <v>0</v>
      </c>
      <c r="J664" s="926"/>
      <c r="K664" s="427">
        <v>0</v>
      </c>
      <c r="L664" s="291">
        <v>0</v>
      </c>
      <c r="M664" s="291">
        <v>0</v>
      </c>
      <c r="N664" s="222">
        <f t="shared" si="457"/>
        <v>2.4964E-2</v>
      </c>
    </row>
    <row r="665" spans="1:14" ht="23.25">
      <c r="A665" s="861"/>
      <c r="B665" s="895" t="s">
        <v>423</v>
      </c>
      <c r="C665" s="914"/>
      <c r="D665" s="843" t="s">
        <v>17</v>
      </c>
      <c r="E665" s="246">
        <f>SUM(E666:E668)</f>
        <v>0.65769</v>
      </c>
      <c r="F665" s="246">
        <f>SUM(F666:F668)</f>
        <v>0.65770000000000006</v>
      </c>
      <c r="G665" s="246"/>
      <c r="H665" s="246">
        <f t="shared" ref="H665:I665" si="523">SUM(H666:H668)</f>
        <v>0</v>
      </c>
      <c r="I665" s="246">
        <f t="shared" si="523"/>
        <v>0</v>
      </c>
      <c r="J665" s="924" t="s">
        <v>457</v>
      </c>
      <c r="K665" s="422">
        <v>0</v>
      </c>
      <c r="L665" s="246">
        <f t="shared" ref="L665:M665" si="524">SUM(L666:L668)</f>
        <v>0</v>
      </c>
      <c r="M665" s="246">
        <f t="shared" si="524"/>
        <v>0</v>
      </c>
      <c r="N665" s="222">
        <f t="shared" si="457"/>
        <v>0.65769</v>
      </c>
    </row>
    <row r="666" spans="1:14" ht="23.25">
      <c r="A666" s="861"/>
      <c r="B666" s="896"/>
      <c r="C666" s="915"/>
      <c r="D666" s="845" t="s">
        <v>18</v>
      </c>
      <c r="E666" s="244">
        <v>0</v>
      </c>
      <c r="F666" s="244">
        <v>0</v>
      </c>
      <c r="G666" s="302"/>
      <c r="H666" s="478">
        <v>0</v>
      </c>
      <c r="I666" s="291">
        <v>0</v>
      </c>
      <c r="J666" s="925"/>
      <c r="K666" s="427">
        <v>0</v>
      </c>
      <c r="L666" s="291">
        <v>0</v>
      </c>
      <c r="M666" s="291">
        <v>0</v>
      </c>
      <c r="N666" s="222">
        <f t="shared" si="457"/>
        <v>0</v>
      </c>
    </row>
    <row r="667" spans="1:14" ht="23.25">
      <c r="A667" s="861"/>
      <c r="B667" s="896"/>
      <c r="C667" s="915"/>
      <c r="D667" s="845" t="s">
        <v>10</v>
      </c>
      <c r="E667" s="244">
        <v>0.63798999999999995</v>
      </c>
      <c r="F667" s="244">
        <v>0.63800000000000001</v>
      </c>
      <c r="G667" s="302"/>
      <c r="H667" s="478">
        <v>0</v>
      </c>
      <c r="I667" s="291">
        <v>0</v>
      </c>
      <c r="J667" s="925"/>
      <c r="K667" s="427">
        <v>0</v>
      </c>
      <c r="L667" s="291">
        <v>0</v>
      </c>
      <c r="M667" s="291">
        <v>0</v>
      </c>
      <c r="N667" s="222">
        <f t="shared" si="457"/>
        <v>0.63798999999999995</v>
      </c>
    </row>
    <row r="668" spans="1:14" ht="23.25">
      <c r="A668" s="861"/>
      <c r="B668" s="897"/>
      <c r="C668" s="916"/>
      <c r="D668" s="561" t="s">
        <v>11</v>
      </c>
      <c r="E668" s="245">
        <v>1.9699999999999999E-2</v>
      </c>
      <c r="F668" s="245">
        <v>1.9699999999999999E-2</v>
      </c>
      <c r="G668" s="302"/>
      <c r="H668" s="478">
        <v>0</v>
      </c>
      <c r="I668" s="291">
        <v>0</v>
      </c>
      <c r="J668" s="926"/>
      <c r="K668" s="427">
        <v>0</v>
      </c>
      <c r="L668" s="291">
        <v>0</v>
      </c>
      <c r="M668" s="291">
        <v>0</v>
      </c>
      <c r="N668" s="222">
        <f t="shared" si="457"/>
        <v>1.9699999999999999E-2</v>
      </c>
    </row>
    <row r="669" spans="1:14" ht="23.25" customHeight="1">
      <c r="A669" s="861"/>
      <c r="B669" s="895" t="s">
        <v>403</v>
      </c>
      <c r="C669" s="923"/>
      <c r="D669" s="230" t="s">
        <v>17</v>
      </c>
      <c r="E669" s="562">
        <f t="shared" ref="E669:F669" si="525">SUM(E670:E672)</f>
        <v>1.0608</v>
      </c>
      <c r="F669" s="562">
        <f t="shared" si="525"/>
        <v>1.0608</v>
      </c>
      <c r="G669" s="246"/>
      <c r="H669" s="246">
        <f t="shared" ref="H669:I669" si="526">SUM(H670:H672)</f>
        <v>0</v>
      </c>
      <c r="I669" s="246">
        <f t="shared" si="526"/>
        <v>0</v>
      </c>
      <c r="J669" s="920" t="s">
        <v>425</v>
      </c>
      <c r="K669" s="422">
        <v>0</v>
      </c>
      <c r="L669" s="246">
        <f t="shared" ref="L669:M669" si="527">SUM(L670:L672)</f>
        <v>0</v>
      </c>
      <c r="M669" s="246">
        <f t="shared" si="527"/>
        <v>0</v>
      </c>
      <c r="N669" s="222">
        <f t="shared" si="457"/>
        <v>1.0608</v>
      </c>
    </row>
    <row r="670" spans="1:14" ht="23.25">
      <c r="A670" s="861"/>
      <c r="B670" s="896"/>
      <c r="C670" s="890"/>
      <c r="D670" s="231" t="s">
        <v>18</v>
      </c>
      <c r="E670" s="244">
        <v>0</v>
      </c>
      <c r="F670" s="244">
        <v>0</v>
      </c>
      <c r="G670" s="478"/>
      <c r="H670" s="478">
        <v>0</v>
      </c>
      <c r="I670" s="291">
        <v>0</v>
      </c>
      <c r="J670" s="921"/>
      <c r="K670" s="427">
        <v>0</v>
      </c>
      <c r="L670" s="291">
        <v>0</v>
      </c>
      <c r="M670" s="291">
        <v>0</v>
      </c>
      <c r="N670" s="222">
        <f t="shared" si="457"/>
        <v>0</v>
      </c>
    </row>
    <row r="671" spans="1:14" ht="23.25">
      <c r="A671" s="861"/>
      <c r="B671" s="896"/>
      <c r="C671" s="890"/>
      <c r="D671" s="231" t="s">
        <v>10</v>
      </c>
      <c r="E671" s="244">
        <v>1.0289999999999999</v>
      </c>
      <c r="F671" s="244">
        <v>1.0289999999999999</v>
      </c>
      <c r="G671" s="478"/>
      <c r="H671" s="478">
        <v>0</v>
      </c>
      <c r="I671" s="291">
        <v>0</v>
      </c>
      <c r="J671" s="921"/>
      <c r="K671" s="427">
        <v>0</v>
      </c>
      <c r="L671" s="291">
        <v>0</v>
      </c>
      <c r="M671" s="291">
        <v>0</v>
      </c>
      <c r="N671" s="222">
        <f t="shared" si="457"/>
        <v>1.0289999999999999</v>
      </c>
    </row>
    <row r="672" spans="1:14" ht="36.75" customHeight="1">
      <c r="A672" s="861"/>
      <c r="B672" s="897"/>
      <c r="C672" s="891"/>
      <c r="D672" s="476" t="s">
        <v>11</v>
      </c>
      <c r="E672" s="245">
        <v>3.1800000000000002E-2</v>
      </c>
      <c r="F672" s="245">
        <v>3.1800000000000002E-2</v>
      </c>
      <c r="G672" s="478"/>
      <c r="H672" s="478">
        <v>0</v>
      </c>
      <c r="I672" s="291">
        <v>0</v>
      </c>
      <c r="J672" s="922"/>
      <c r="K672" s="427">
        <v>0</v>
      </c>
      <c r="L672" s="291">
        <v>0</v>
      </c>
      <c r="M672" s="291">
        <v>0</v>
      </c>
      <c r="N672" s="222">
        <f t="shared" si="457"/>
        <v>3.1800000000000002E-2</v>
      </c>
    </row>
    <row r="673" spans="1:14" ht="23.25" customHeight="1">
      <c r="A673" s="861"/>
      <c r="B673" s="886" t="s">
        <v>404</v>
      </c>
      <c r="C673" s="923"/>
      <c r="D673" s="230" t="s">
        <v>17</v>
      </c>
      <c r="E673" s="246">
        <f>SUM(E674:E676)</f>
        <v>1.0627</v>
      </c>
      <c r="F673" s="246">
        <f>SUM(F674:F676)</f>
        <v>1.0627</v>
      </c>
      <c r="G673" s="246"/>
      <c r="H673" s="246">
        <f t="shared" ref="H673:I673" si="528">SUM(H674:H676)</f>
        <v>0</v>
      </c>
      <c r="I673" s="246">
        <f t="shared" si="528"/>
        <v>0</v>
      </c>
      <c r="J673" s="924" t="s">
        <v>439</v>
      </c>
      <c r="K673" s="422">
        <v>0</v>
      </c>
      <c r="L673" s="246">
        <f t="shared" ref="L673:M673" si="529">SUM(L674:L676)</f>
        <v>0</v>
      </c>
      <c r="M673" s="246">
        <f t="shared" si="529"/>
        <v>0</v>
      </c>
      <c r="N673" s="222">
        <f t="shared" si="457"/>
        <v>1.0627</v>
      </c>
    </row>
    <row r="674" spans="1:14" ht="23.25">
      <c r="A674" s="861"/>
      <c r="B674" s="887"/>
      <c r="C674" s="890"/>
      <c r="D674" s="231" t="s">
        <v>18</v>
      </c>
      <c r="E674" s="244">
        <v>0</v>
      </c>
      <c r="F674" s="244">
        <v>0</v>
      </c>
      <c r="G674" s="478"/>
      <c r="H674" s="478">
        <v>0</v>
      </c>
      <c r="I674" s="291">
        <v>0</v>
      </c>
      <c r="J674" s="925"/>
      <c r="K674" s="427">
        <v>0</v>
      </c>
      <c r="L674" s="291">
        <v>0</v>
      </c>
      <c r="M674" s="291">
        <v>0</v>
      </c>
      <c r="N674" s="222">
        <f t="shared" si="457"/>
        <v>0</v>
      </c>
    </row>
    <row r="675" spans="1:14" ht="23.25">
      <c r="A675" s="861"/>
      <c r="B675" s="887"/>
      <c r="C675" s="890"/>
      <c r="D675" s="231" t="s">
        <v>10</v>
      </c>
      <c r="E675" s="244">
        <v>1.0307999999999999</v>
      </c>
      <c r="F675" s="244">
        <v>1.0307999999999999</v>
      </c>
      <c r="G675" s="302"/>
      <c r="H675" s="478">
        <v>0</v>
      </c>
      <c r="I675" s="291">
        <v>0</v>
      </c>
      <c r="J675" s="925"/>
      <c r="K675" s="427">
        <v>0</v>
      </c>
      <c r="L675" s="291">
        <v>0</v>
      </c>
      <c r="M675" s="291">
        <v>0</v>
      </c>
      <c r="N675" s="222">
        <f t="shared" si="457"/>
        <v>1.0307999999999999</v>
      </c>
    </row>
    <row r="676" spans="1:14" ht="23.25">
      <c r="A676" s="861"/>
      <c r="B676" s="888"/>
      <c r="C676" s="891"/>
      <c r="D676" s="476" t="s">
        <v>11</v>
      </c>
      <c r="E676" s="245">
        <v>3.1899999999999998E-2</v>
      </c>
      <c r="F676" s="245">
        <v>3.1899999999999998E-2</v>
      </c>
      <c r="G676" s="302"/>
      <c r="H676" s="478">
        <v>0</v>
      </c>
      <c r="I676" s="291">
        <v>0</v>
      </c>
      <c r="J676" s="926"/>
      <c r="K676" s="427">
        <v>0</v>
      </c>
      <c r="L676" s="291">
        <v>0</v>
      </c>
      <c r="M676" s="291">
        <v>0</v>
      </c>
      <c r="N676" s="222">
        <f t="shared" si="457"/>
        <v>3.1899999999999998E-2</v>
      </c>
    </row>
    <row r="677" spans="1:14" ht="23.25" customHeight="1">
      <c r="A677" s="861"/>
      <c r="B677" s="895" t="s">
        <v>405</v>
      </c>
      <c r="C677" s="923"/>
      <c r="D677" s="230" t="s">
        <v>17</v>
      </c>
      <c r="E677" s="562">
        <f>SUM(E678:E680)</f>
        <v>1.2449999999999999</v>
      </c>
      <c r="F677" s="562">
        <f>SUM(F678:F680)</f>
        <v>1.2449999999999999</v>
      </c>
      <c r="G677" s="246"/>
      <c r="H677" s="246">
        <f t="shared" ref="H677:I677" si="530">SUM(H678:H680)</f>
        <v>0</v>
      </c>
      <c r="I677" s="246">
        <f t="shared" si="530"/>
        <v>0</v>
      </c>
      <c r="J677" s="920" t="s">
        <v>425</v>
      </c>
      <c r="K677" s="422">
        <v>0</v>
      </c>
      <c r="L677" s="246">
        <f t="shared" ref="L677:M677" si="531">SUM(L678:L680)</f>
        <v>0</v>
      </c>
      <c r="M677" s="246">
        <f t="shared" si="531"/>
        <v>0</v>
      </c>
      <c r="N677" s="222">
        <f t="shared" si="457"/>
        <v>1.2449999999999999</v>
      </c>
    </row>
    <row r="678" spans="1:14" ht="23.25">
      <c r="A678" s="861"/>
      <c r="B678" s="896"/>
      <c r="C678" s="890"/>
      <c r="D678" s="231" t="s">
        <v>18</v>
      </c>
      <c r="E678" s="244">
        <v>0</v>
      </c>
      <c r="F678" s="244">
        <v>0</v>
      </c>
      <c r="G678" s="478"/>
      <c r="H678" s="478">
        <v>0</v>
      </c>
      <c r="I678" s="291">
        <v>0</v>
      </c>
      <c r="J678" s="921"/>
      <c r="K678" s="427">
        <v>0</v>
      </c>
      <c r="L678" s="291">
        <v>0</v>
      </c>
      <c r="M678" s="291">
        <v>0</v>
      </c>
      <c r="N678" s="222">
        <f t="shared" si="457"/>
        <v>0</v>
      </c>
    </row>
    <row r="679" spans="1:14" ht="23.25">
      <c r="A679" s="861"/>
      <c r="B679" s="896"/>
      <c r="C679" s="890"/>
      <c r="D679" s="231" t="s">
        <v>10</v>
      </c>
      <c r="E679" s="244">
        <v>1.208</v>
      </c>
      <c r="F679" s="244">
        <v>1.208</v>
      </c>
      <c r="G679" s="302"/>
      <c r="H679" s="478">
        <v>0</v>
      </c>
      <c r="I679" s="291">
        <v>0</v>
      </c>
      <c r="J679" s="921"/>
      <c r="K679" s="427">
        <v>0</v>
      </c>
      <c r="L679" s="291">
        <v>0</v>
      </c>
      <c r="M679" s="291">
        <v>0</v>
      </c>
      <c r="N679" s="222">
        <f t="shared" si="457"/>
        <v>1.208</v>
      </c>
    </row>
    <row r="680" spans="1:14" ht="23.25">
      <c r="A680" s="861"/>
      <c r="B680" s="897"/>
      <c r="C680" s="891"/>
      <c r="D680" s="476" t="s">
        <v>11</v>
      </c>
      <c r="E680" s="245">
        <v>3.6999999999999998E-2</v>
      </c>
      <c r="F680" s="245">
        <v>3.6999999999999998E-2</v>
      </c>
      <c r="G680" s="302"/>
      <c r="H680" s="478">
        <v>0</v>
      </c>
      <c r="I680" s="291">
        <v>0</v>
      </c>
      <c r="J680" s="922"/>
      <c r="K680" s="427">
        <v>0</v>
      </c>
      <c r="L680" s="291">
        <v>0</v>
      </c>
      <c r="M680" s="291">
        <v>0</v>
      </c>
      <c r="N680" s="222">
        <f t="shared" si="457"/>
        <v>3.6999999999999998E-2</v>
      </c>
    </row>
    <row r="681" spans="1:14" ht="23.25" customHeight="1">
      <c r="A681" s="861"/>
      <c r="B681" s="886" t="s">
        <v>406</v>
      </c>
      <c r="C681" s="923"/>
      <c r="D681" s="230" t="s">
        <v>17</v>
      </c>
      <c r="E681" s="562">
        <f t="shared" ref="E681:F681" si="532">SUM(E682:E684)</f>
        <v>0.83500000000000008</v>
      </c>
      <c r="F681" s="562">
        <f t="shared" si="532"/>
        <v>0.83500000000000008</v>
      </c>
      <c r="G681" s="246"/>
      <c r="H681" s="246">
        <f t="shared" ref="H681:I681" si="533">SUM(H682:H684)</f>
        <v>0</v>
      </c>
      <c r="I681" s="246">
        <f t="shared" si="533"/>
        <v>0</v>
      </c>
      <c r="J681" s="920" t="s">
        <v>425</v>
      </c>
      <c r="K681" s="422">
        <v>0</v>
      </c>
      <c r="L681" s="246">
        <f t="shared" ref="L681:M681" si="534">SUM(L682:L684)</f>
        <v>0</v>
      </c>
      <c r="M681" s="246">
        <f t="shared" si="534"/>
        <v>0</v>
      </c>
      <c r="N681" s="222">
        <f t="shared" si="457"/>
        <v>0.83500000000000008</v>
      </c>
    </row>
    <row r="682" spans="1:14" ht="23.25">
      <c r="A682" s="861"/>
      <c r="B682" s="887"/>
      <c r="C682" s="890"/>
      <c r="D682" s="231" t="s">
        <v>18</v>
      </c>
      <c r="E682" s="244">
        <v>0</v>
      </c>
      <c r="F682" s="244">
        <v>0</v>
      </c>
      <c r="G682" s="478"/>
      <c r="H682" s="478">
        <v>0</v>
      </c>
      <c r="I682" s="291">
        <v>0</v>
      </c>
      <c r="J682" s="921"/>
      <c r="K682" s="427">
        <v>0</v>
      </c>
      <c r="L682" s="291">
        <v>0</v>
      </c>
      <c r="M682" s="291">
        <v>0</v>
      </c>
      <c r="N682" s="222">
        <f t="shared" si="457"/>
        <v>0</v>
      </c>
    </row>
    <row r="683" spans="1:14" ht="23.25">
      <c r="A683" s="861"/>
      <c r="B683" s="887"/>
      <c r="C683" s="890"/>
      <c r="D683" s="231" t="s">
        <v>10</v>
      </c>
      <c r="E683" s="244">
        <v>0.81</v>
      </c>
      <c r="F683" s="244">
        <v>0.81</v>
      </c>
      <c r="G683" s="302"/>
      <c r="H683" s="478">
        <v>0</v>
      </c>
      <c r="I683" s="291">
        <v>0</v>
      </c>
      <c r="J683" s="921"/>
      <c r="K683" s="427">
        <v>0</v>
      </c>
      <c r="L683" s="291">
        <v>0</v>
      </c>
      <c r="M683" s="291">
        <v>0</v>
      </c>
      <c r="N683" s="222">
        <f t="shared" si="457"/>
        <v>0.81</v>
      </c>
    </row>
    <row r="684" spans="1:14" ht="23.25">
      <c r="A684" s="861"/>
      <c r="B684" s="888"/>
      <c r="C684" s="891"/>
      <c r="D684" s="476" t="s">
        <v>11</v>
      </c>
      <c r="E684" s="245">
        <v>2.5000000000000001E-2</v>
      </c>
      <c r="F684" s="245">
        <v>2.5000000000000001E-2</v>
      </c>
      <c r="G684" s="302"/>
      <c r="H684" s="478">
        <v>0</v>
      </c>
      <c r="I684" s="291">
        <v>0</v>
      </c>
      <c r="J684" s="922"/>
      <c r="K684" s="427">
        <v>0</v>
      </c>
      <c r="L684" s="291">
        <v>0</v>
      </c>
      <c r="M684" s="291">
        <v>0</v>
      </c>
      <c r="N684" s="222">
        <f t="shared" si="457"/>
        <v>2.5000000000000001E-2</v>
      </c>
    </row>
    <row r="685" spans="1:14" ht="23.25" customHeight="1">
      <c r="A685" s="861"/>
      <c r="B685" s="895" t="s">
        <v>407</v>
      </c>
      <c r="C685" s="923"/>
      <c r="D685" s="230" t="s">
        <v>17</v>
      </c>
      <c r="E685" s="562">
        <f>SUM(E686:E688)</f>
        <v>0.75896999999999992</v>
      </c>
      <c r="F685" s="562">
        <f>SUM(F686:F688)</f>
        <v>0.75896999999999992</v>
      </c>
      <c r="G685" s="246"/>
      <c r="H685" s="246">
        <f t="shared" ref="H685:I685" si="535">SUM(H686:H688)</f>
        <v>0</v>
      </c>
      <c r="I685" s="246">
        <f t="shared" si="535"/>
        <v>0</v>
      </c>
      <c r="J685" s="924" t="s">
        <v>457</v>
      </c>
      <c r="K685" s="422">
        <v>0</v>
      </c>
      <c r="L685" s="246">
        <f t="shared" ref="L685:M685" si="536">SUM(L686:L688)</f>
        <v>0</v>
      </c>
      <c r="M685" s="246">
        <f t="shared" si="536"/>
        <v>0</v>
      </c>
      <c r="N685" s="222">
        <f t="shared" si="457"/>
        <v>0.75896999999999992</v>
      </c>
    </row>
    <row r="686" spans="1:14" ht="23.25">
      <c r="A686" s="861"/>
      <c r="B686" s="896"/>
      <c r="C686" s="890"/>
      <c r="D686" s="231" t="s">
        <v>18</v>
      </c>
      <c r="E686" s="244">
        <v>0</v>
      </c>
      <c r="F686" s="244">
        <v>0</v>
      </c>
      <c r="G686" s="478"/>
      <c r="H686" s="478">
        <v>0</v>
      </c>
      <c r="I686" s="291">
        <v>0</v>
      </c>
      <c r="J686" s="925"/>
      <c r="K686" s="427">
        <v>0</v>
      </c>
      <c r="L686" s="291">
        <v>0</v>
      </c>
      <c r="M686" s="291">
        <v>0</v>
      </c>
      <c r="N686" s="222">
        <f t="shared" si="457"/>
        <v>0</v>
      </c>
    </row>
    <row r="687" spans="1:14" ht="23.25">
      <c r="A687" s="861"/>
      <c r="B687" s="896"/>
      <c r="C687" s="890"/>
      <c r="D687" s="231" t="s">
        <v>10</v>
      </c>
      <c r="E687" s="244">
        <v>0.73619999999999997</v>
      </c>
      <c r="F687" s="244">
        <v>0.73619999999999997</v>
      </c>
      <c r="G687" s="478"/>
      <c r="H687" s="478">
        <v>0</v>
      </c>
      <c r="I687" s="291">
        <v>0</v>
      </c>
      <c r="J687" s="925"/>
      <c r="K687" s="427">
        <v>0</v>
      </c>
      <c r="L687" s="291">
        <v>0</v>
      </c>
      <c r="M687" s="291">
        <v>0</v>
      </c>
      <c r="N687" s="222">
        <f t="shared" si="457"/>
        <v>0.73619999999999997</v>
      </c>
    </row>
    <row r="688" spans="1:14" ht="23.25">
      <c r="A688" s="861"/>
      <c r="B688" s="897"/>
      <c r="C688" s="891"/>
      <c r="D688" s="476" t="s">
        <v>11</v>
      </c>
      <c r="E688" s="245">
        <v>2.2769999999999999E-2</v>
      </c>
      <c r="F688" s="245">
        <v>2.2769999999999999E-2</v>
      </c>
      <c r="G688" s="478"/>
      <c r="H688" s="478">
        <v>0</v>
      </c>
      <c r="I688" s="291">
        <v>0</v>
      </c>
      <c r="J688" s="926"/>
      <c r="K688" s="427">
        <v>0</v>
      </c>
      <c r="L688" s="291">
        <v>0</v>
      </c>
      <c r="M688" s="291">
        <v>0</v>
      </c>
      <c r="N688" s="222">
        <f t="shared" si="457"/>
        <v>2.2769999999999999E-2</v>
      </c>
    </row>
    <row r="689" spans="1:14" ht="23.25" customHeight="1">
      <c r="A689" s="861"/>
      <c r="B689" s="895" t="s">
        <v>408</v>
      </c>
      <c r="C689" s="923"/>
      <c r="D689" s="843" t="s">
        <v>17</v>
      </c>
      <c r="E689" s="562">
        <f>SUM(E690:E692)</f>
        <v>1.0481</v>
      </c>
      <c r="F689" s="562">
        <f>SUM(F690:F692)</f>
        <v>1.0481</v>
      </c>
      <c r="G689" s="246"/>
      <c r="H689" s="246">
        <f t="shared" ref="H689:I689" si="537">SUM(H690:H692)</f>
        <v>0</v>
      </c>
      <c r="I689" s="246">
        <f t="shared" si="537"/>
        <v>0</v>
      </c>
      <c r="J689" s="924" t="s">
        <v>446</v>
      </c>
      <c r="K689" s="422">
        <v>0</v>
      </c>
      <c r="L689" s="246">
        <f t="shared" ref="L689:M689" si="538">SUM(L690:L692)</f>
        <v>0</v>
      </c>
      <c r="M689" s="246">
        <f t="shared" si="538"/>
        <v>0</v>
      </c>
      <c r="N689" s="222">
        <f t="shared" si="457"/>
        <v>1.0481</v>
      </c>
    </row>
    <row r="690" spans="1:14" ht="23.25">
      <c r="A690" s="861"/>
      <c r="B690" s="896"/>
      <c r="C690" s="890"/>
      <c r="D690" s="845" t="s">
        <v>18</v>
      </c>
      <c r="E690" s="244">
        <v>0</v>
      </c>
      <c r="F690" s="244">
        <v>0</v>
      </c>
      <c r="G690" s="478"/>
      <c r="H690" s="478">
        <v>0</v>
      </c>
      <c r="I690" s="291">
        <v>0</v>
      </c>
      <c r="J690" s="925"/>
      <c r="K690" s="427">
        <v>0</v>
      </c>
      <c r="L690" s="291">
        <v>0</v>
      </c>
      <c r="M690" s="291">
        <v>0</v>
      </c>
      <c r="N690" s="222">
        <f t="shared" si="457"/>
        <v>0</v>
      </c>
    </row>
    <row r="691" spans="1:14" ht="23.25">
      <c r="A691" s="861"/>
      <c r="B691" s="896"/>
      <c r="C691" s="890"/>
      <c r="D691" s="845" t="s">
        <v>10</v>
      </c>
      <c r="E691" s="244">
        <v>1.0166999999999999</v>
      </c>
      <c r="F691" s="244">
        <v>1.0166999999999999</v>
      </c>
      <c r="G691" s="302"/>
      <c r="H691" s="478">
        <v>0</v>
      </c>
      <c r="I691" s="291">
        <v>0</v>
      </c>
      <c r="J691" s="925"/>
      <c r="K691" s="427">
        <v>0</v>
      </c>
      <c r="L691" s="291">
        <v>0</v>
      </c>
      <c r="M691" s="291">
        <v>0</v>
      </c>
      <c r="N691" s="222">
        <f t="shared" si="457"/>
        <v>1.0166999999999999</v>
      </c>
    </row>
    <row r="692" spans="1:14" ht="23.25">
      <c r="A692" s="861"/>
      <c r="B692" s="897"/>
      <c r="C692" s="891"/>
      <c r="D692" s="561" t="s">
        <v>11</v>
      </c>
      <c r="E692" s="245">
        <v>3.1399999999999997E-2</v>
      </c>
      <c r="F692" s="245">
        <v>3.1399999999999997E-2</v>
      </c>
      <c r="G692" s="302"/>
      <c r="H692" s="478">
        <v>0</v>
      </c>
      <c r="I692" s="291">
        <v>0</v>
      </c>
      <c r="J692" s="926"/>
      <c r="K692" s="427">
        <v>0</v>
      </c>
      <c r="L692" s="291">
        <v>0</v>
      </c>
      <c r="M692" s="291">
        <v>0</v>
      </c>
      <c r="N692" s="222">
        <f t="shared" si="457"/>
        <v>3.1399999999999997E-2</v>
      </c>
    </row>
    <row r="693" spans="1:14" ht="23.25" customHeight="1">
      <c r="A693" s="861"/>
      <c r="B693" s="895" t="s">
        <v>409</v>
      </c>
      <c r="C693" s="923"/>
      <c r="D693" s="230" t="s">
        <v>17</v>
      </c>
      <c r="E693" s="562">
        <f>SUM(E694:E696)</f>
        <v>1.5312000000000001</v>
      </c>
      <c r="F693" s="562">
        <f>SUM(F694:F696)</f>
        <v>1.5312000000000001</v>
      </c>
      <c r="G693" s="246"/>
      <c r="H693" s="246">
        <f t="shared" ref="H693:I693" si="539">SUM(H694:H696)</f>
        <v>0</v>
      </c>
      <c r="I693" s="246">
        <f t="shared" si="539"/>
        <v>0</v>
      </c>
      <c r="J693" s="927" t="s">
        <v>440</v>
      </c>
      <c r="K693" s="422">
        <v>0</v>
      </c>
      <c r="L693" s="246">
        <f t="shared" ref="L693:M693" si="540">SUM(L694:L696)</f>
        <v>0</v>
      </c>
      <c r="M693" s="246">
        <f t="shared" si="540"/>
        <v>0</v>
      </c>
      <c r="N693" s="222">
        <f t="shared" si="457"/>
        <v>1.5312000000000001</v>
      </c>
    </row>
    <row r="694" spans="1:14" ht="23.25">
      <c r="A694" s="861"/>
      <c r="B694" s="896"/>
      <c r="C694" s="890"/>
      <c r="D694" s="231" t="s">
        <v>18</v>
      </c>
      <c r="E694" s="244">
        <v>0</v>
      </c>
      <c r="F694" s="244">
        <v>0</v>
      </c>
      <c r="G694" s="478"/>
      <c r="H694" s="478">
        <v>0</v>
      </c>
      <c r="I694" s="291">
        <v>0</v>
      </c>
      <c r="J694" s="925"/>
      <c r="K694" s="427">
        <v>0</v>
      </c>
      <c r="L694" s="291">
        <v>0</v>
      </c>
      <c r="M694" s="291">
        <v>0</v>
      </c>
      <c r="N694" s="222">
        <f t="shared" si="457"/>
        <v>0</v>
      </c>
    </row>
    <row r="695" spans="1:14" ht="23.25">
      <c r="A695" s="861"/>
      <c r="B695" s="896"/>
      <c r="C695" s="890"/>
      <c r="D695" s="231" t="s">
        <v>10</v>
      </c>
      <c r="E695" s="244">
        <v>1.4853000000000001</v>
      </c>
      <c r="F695" s="244">
        <v>1.4853000000000001</v>
      </c>
      <c r="G695" s="478"/>
      <c r="H695" s="478">
        <v>0</v>
      </c>
      <c r="I695" s="291">
        <v>0</v>
      </c>
      <c r="J695" s="925"/>
      <c r="K695" s="427">
        <v>0</v>
      </c>
      <c r="L695" s="291">
        <v>0</v>
      </c>
      <c r="M695" s="291">
        <v>0</v>
      </c>
      <c r="N695" s="222">
        <f t="shared" si="457"/>
        <v>1.4853000000000001</v>
      </c>
    </row>
    <row r="696" spans="1:14" ht="23.25">
      <c r="A696" s="861"/>
      <c r="B696" s="897"/>
      <c r="C696" s="891"/>
      <c r="D696" s="476" t="s">
        <v>11</v>
      </c>
      <c r="E696" s="245">
        <v>4.5900000000000003E-2</v>
      </c>
      <c r="F696" s="245">
        <v>4.5900000000000003E-2</v>
      </c>
      <c r="G696" s="478"/>
      <c r="H696" s="478">
        <v>0</v>
      </c>
      <c r="I696" s="291">
        <v>0</v>
      </c>
      <c r="J696" s="926"/>
      <c r="K696" s="427">
        <v>0</v>
      </c>
      <c r="L696" s="291">
        <v>0</v>
      </c>
      <c r="M696" s="291">
        <v>0</v>
      </c>
      <c r="N696" s="222">
        <f t="shared" si="457"/>
        <v>4.5900000000000003E-2</v>
      </c>
    </row>
    <row r="697" spans="1:14" ht="23.25" customHeight="1">
      <c r="A697" s="861"/>
      <c r="B697" s="895" t="s">
        <v>410</v>
      </c>
      <c r="C697" s="923"/>
      <c r="D697" s="843" t="s">
        <v>17</v>
      </c>
      <c r="E697" s="246">
        <f t="shared" ref="E697" si="541">SUM(E698:E700)</f>
        <v>0.84498700000000004</v>
      </c>
      <c r="F697" s="246">
        <f>SUM(F698:F700)</f>
        <v>0.84498700000000004</v>
      </c>
      <c r="G697" s="246"/>
      <c r="H697" s="246">
        <f t="shared" ref="H697:I697" si="542">SUM(H698:H700)</f>
        <v>0</v>
      </c>
      <c r="I697" s="246">
        <f t="shared" si="542"/>
        <v>0</v>
      </c>
      <c r="J697" s="920" t="s">
        <v>426</v>
      </c>
      <c r="K697" s="422">
        <v>0</v>
      </c>
      <c r="L697" s="246">
        <f t="shared" ref="L697:M697" si="543">SUM(L698:L700)</f>
        <v>0</v>
      </c>
      <c r="M697" s="246">
        <f t="shared" si="543"/>
        <v>0</v>
      </c>
      <c r="N697" s="222">
        <f t="shared" si="457"/>
        <v>0.84498700000000004</v>
      </c>
    </row>
    <row r="698" spans="1:14" ht="23.25">
      <c r="A698" s="861"/>
      <c r="B698" s="896"/>
      <c r="C698" s="890"/>
      <c r="D698" s="845" t="s">
        <v>18</v>
      </c>
      <c r="E698" s="4">
        <v>0</v>
      </c>
      <c r="F698" s="4">
        <v>0</v>
      </c>
      <c r="G698" s="478"/>
      <c r="H698" s="478">
        <v>0</v>
      </c>
      <c r="I698" s="291">
        <v>0</v>
      </c>
      <c r="J698" s="921"/>
      <c r="K698" s="427">
        <v>0</v>
      </c>
      <c r="L698" s="291">
        <v>0</v>
      </c>
      <c r="M698" s="291">
        <v>0</v>
      </c>
      <c r="N698" s="222">
        <f t="shared" si="457"/>
        <v>0</v>
      </c>
    </row>
    <row r="699" spans="1:14" ht="23.25">
      <c r="A699" s="861"/>
      <c r="B699" s="896"/>
      <c r="C699" s="890"/>
      <c r="D699" s="845" t="s">
        <v>10</v>
      </c>
      <c r="E699" s="4">
        <v>0.81968200000000002</v>
      </c>
      <c r="F699" s="4">
        <v>0.81968200000000002</v>
      </c>
      <c r="G699" s="478"/>
      <c r="H699" s="478">
        <v>0</v>
      </c>
      <c r="I699" s="291">
        <v>0</v>
      </c>
      <c r="J699" s="921"/>
      <c r="K699" s="427">
        <v>0</v>
      </c>
      <c r="L699" s="291">
        <v>0</v>
      </c>
      <c r="M699" s="291">
        <v>0</v>
      </c>
      <c r="N699" s="222">
        <f t="shared" si="457"/>
        <v>0.81968200000000002</v>
      </c>
    </row>
    <row r="700" spans="1:14" ht="23.25">
      <c r="A700" s="861"/>
      <c r="B700" s="897"/>
      <c r="C700" s="891"/>
      <c r="D700" s="561" t="s">
        <v>11</v>
      </c>
      <c r="E700" s="509">
        <v>2.5305000000000001E-2</v>
      </c>
      <c r="F700" s="509">
        <v>2.5305000000000001E-2</v>
      </c>
      <c r="G700" s="478"/>
      <c r="H700" s="478">
        <v>0</v>
      </c>
      <c r="I700" s="291">
        <v>0</v>
      </c>
      <c r="J700" s="922"/>
      <c r="K700" s="427">
        <v>0</v>
      </c>
      <c r="L700" s="291">
        <v>0</v>
      </c>
      <c r="M700" s="291">
        <v>0</v>
      </c>
      <c r="N700" s="222">
        <f t="shared" si="457"/>
        <v>2.5305000000000001E-2</v>
      </c>
    </row>
    <row r="701" spans="1:14" ht="23.25" customHeight="1">
      <c r="A701" s="861"/>
      <c r="B701" s="895" t="s">
        <v>411</v>
      </c>
      <c r="C701" s="914"/>
      <c r="D701" s="230" t="s">
        <v>17</v>
      </c>
      <c r="E701" s="562">
        <f>SUM(E702:E704)</f>
        <v>0.92179999999999995</v>
      </c>
      <c r="F701" s="562">
        <f>SUM(F702:F704)</f>
        <v>0.92179999999999995</v>
      </c>
      <c r="G701" s="246"/>
      <c r="H701" s="246">
        <f t="shared" ref="H701:I701" si="544">SUM(H702:H704)</f>
        <v>0</v>
      </c>
      <c r="I701" s="246">
        <f t="shared" si="544"/>
        <v>0</v>
      </c>
      <c r="J701" s="924" t="s">
        <v>457</v>
      </c>
      <c r="K701" s="422">
        <v>0</v>
      </c>
      <c r="L701" s="246">
        <f t="shared" ref="L701:M701" si="545">SUM(L702:L704)</f>
        <v>0</v>
      </c>
      <c r="M701" s="246">
        <f t="shared" si="545"/>
        <v>0</v>
      </c>
      <c r="N701" s="222">
        <f t="shared" si="457"/>
        <v>0.92179999999999995</v>
      </c>
    </row>
    <row r="702" spans="1:14" ht="23.25">
      <c r="A702" s="861"/>
      <c r="B702" s="896"/>
      <c r="C702" s="915"/>
      <c r="D702" s="231" t="s">
        <v>18</v>
      </c>
      <c r="E702" s="244">
        <v>0</v>
      </c>
      <c r="F702" s="244">
        <v>0</v>
      </c>
      <c r="G702" s="478"/>
      <c r="H702" s="478">
        <v>0</v>
      </c>
      <c r="I702" s="291">
        <v>0</v>
      </c>
      <c r="J702" s="925"/>
      <c r="K702" s="427">
        <v>0</v>
      </c>
      <c r="L702" s="291">
        <v>0</v>
      </c>
      <c r="M702" s="291">
        <v>0</v>
      </c>
      <c r="N702" s="222">
        <f t="shared" si="457"/>
        <v>0</v>
      </c>
    </row>
    <row r="703" spans="1:14" ht="23.25">
      <c r="A703" s="861"/>
      <c r="B703" s="896"/>
      <c r="C703" s="915"/>
      <c r="D703" s="231" t="s">
        <v>10</v>
      </c>
      <c r="E703" s="244">
        <v>0.89419999999999999</v>
      </c>
      <c r="F703" s="244">
        <v>0.89419999999999999</v>
      </c>
      <c r="G703" s="478"/>
      <c r="H703" s="478">
        <v>0</v>
      </c>
      <c r="I703" s="291">
        <v>0</v>
      </c>
      <c r="J703" s="925"/>
      <c r="K703" s="427">
        <v>0</v>
      </c>
      <c r="L703" s="291">
        <v>0</v>
      </c>
      <c r="M703" s="291">
        <v>0</v>
      </c>
      <c r="N703" s="222">
        <f t="shared" si="457"/>
        <v>0.89419999999999999</v>
      </c>
    </row>
    <row r="704" spans="1:14" ht="23.25">
      <c r="A704" s="861"/>
      <c r="B704" s="897"/>
      <c r="C704" s="916"/>
      <c r="D704" s="476" t="s">
        <v>11</v>
      </c>
      <c r="E704" s="245">
        <v>2.76E-2</v>
      </c>
      <c r="F704" s="245">
        <v>2.76E-2</v>
      </c>
      <c r="G704" s="478"/>
      <c r="H704" s="478">
        <v>0</v>
      </c>
      <c r="I704" s="291">
        <v>0</v>
      </c>
      <c r="J704" s="926"/>
      <c r="K704" s="427">
        <v>0</v>
      </c>
      <c r="L704" s="291">
        <v>0</v>
      </c>
      <c r="M704" s="291">
        <v>0</v>
      </c>
      <c r="N704" s="222">
        <f t="shared" si="457"/>
        <v>2.76E-2</v>
      </c>
    </row>
    <row r="705" spans="1:14" ht="23.25" customHeight="1">
      <c r="A705" s="861"/>
      <c r="B705" s="895" t="s">
        <v>412</v>
      </c>
      <c r="C705" s="923"/>
      <c r="D705" s="230" t="s">
        <v>17</v>
      </c>
      <c r="E705" s="246">
        <f t="shared" ref="E705:F705" si="546">SUM(E706:E708)</f>
        <v>0.85699999999999998</v>
      </c>
      <c r="F705" s="246">
        <f t="shared" si="546"/>
        <v>0.85699999999999998</v>
      </c>
      <c r="G705" s="246"/>
      <c r="H705" s="246">
        <f t="shared" ref="H705:I705" si="547">SUM(H706:H708)</f>
        <v>0</v>
      </c>
      <c r="I705" s="246">
        <f t="shared" si="547"/>
        <v>0</v>
      </c>
      <c r="J705" s="920" t="s">
        <v>425</v>
      </c>
      <c r="K705" s="422">
        <v>0</v>
      </c>
      <c r="L705" s="246">
        <f t="shared" ref="L705:M705" si="548">SUM(L706:L708)</f>
        <v>0</v>
      </c>
      <c r="M705" s="246">
        <f t="shared" si="548"/>
        <v>0</v>
      </c>
      <c r="N705" s="222">
        <f t="shared" si="457"/>
        <v>0.85699999999999998</v>
      </c>
    </row>
    <row r="706" spans="1:14" ht="23.25">
      <c r="A706" s="861"/>
      <c r="B706" s="896"/>
      <c r="C706" s="890"/>
      <c r="D706" s="231" t="s">
        <v>18</v>
      </c>
      <c r="E706" s="244">
        <v>0</v>
      </c>
      <c r="F706" s="244">
        <v>0</v>
      </c>
      <c r="G706" s="478"/>
      <c r="H706" s="478">
        <v>0</v>
      </c>
      <c r="I706" s="291">
        <v>0</v>
      </c>
      <c r="J706" s="921"/>
      <c r="K706" s="427">
        <v>0</v>
      </c>
      <c r="L706" s="291">
        <v>0</v>
      </c>
      <c r="M706" s="291">
        <v>0</v>
      </c>
      <c r="N706" s="222">
        <f t="shared" si="457"/>
        <v>0</v>
      </c>
    </row>
    <row r="707" spans="1:14" ht="23.25">
      <c r="A707" s="861"/>
      <c r="B707" s="896"/>
      <c r="C707" s="890"/>
      <c r="D707" s="231" t="s">
        <v>10</v>
      </c>
      <c r="E707" s="244">
        <v>0.83099999999999996</v>
      </c>
      <c r="F707" s="244">
        <v>0.83099999999999996</v>
      </c>
      <c r="G707" s="302"/>
      <c r="H707" s="478">
        <v>0</v>
      </c>
      <c r="I707" s="291">
        <v>0</v>
      </c>
      <c r="J707" s="921"/>
      <c r="K707" s="427">
        <v>0</v>
      </c>
      <c r="L707" s="291">
        <v>0</v>
      </c>
      <c r="M707" s="291">
        <v>0</v>
      </c>
      <c r="N707" s="222">
        <f t="shared" si="457"/>
        <v>0.83099999999999996</v>
      </c>
    </row>
    <row r="708" spans="1:14" ht="23.25">
      <c r="A708" s="861"/>
      <c r="B708" s="897"/>
      <c r="C708" s="891"/>
      <c r="D708" s="476" t="s">
        <v>11</v>
      </c>
      <c r="E708" s="245">
        <v>2.5999999999999999E-2</v>
      </c>
      <c r="F708" s="245">
        <v>2.5999999999999999E-2</v>
      </c>
      <c r="G708" s="302"/>
      <c r="H708" s="478">
        <v>0</v>
      </c>
      <c r="I708" s="291">
        <v>0</v>
      </c>
      <c r="J708" s="922"/>
      <c r="K708" s="427">
        <v>0</v>
      </c>
      <c r="L708" s="291">
        <v>0</v>
      </c>
      <c r="M708" s="291">
        <v>0</v>
      </c>
      <c r="N708" s="222">
        <f t="shared" si="457"/>
        <v>2.5999999999999999E-2</v>
      </c>
    </row>
    <row r="709" spans="1:14" ht="23.25" customHeight="1">
      <c r="A709" s="861"/>
      <c r="B709" s="895" t="s">
        <v>413</v>
      </c>
      <c r="C709" s="832"/>
      <c r="D709" s="829" t="s">
        <v>17</v>
      </c>
      <c r="E709" s="246">
        <f t="shared" ref="E709" si="549">SUM(E710:E712)</f>
        <v>0.93059999999999998</v>
      </c>
      <c r="F709" s="246">
        <f t="shared" ref="F709" si="550">SUM(F710:F712)</f>
        <v>0.93059999999999998</v>
      </c>
      <c r="G709" s="246"/>
      <c r="H709" s="246">
        <f t="shared" ref="H709:I709" si="551">SUM(H710:H712)</f>
        <v>0</v>
      </c>
      <c r="I709" s="246">
        <f t="shared" si="551"/>
        <v>0</v>
      </c>
      <c r="J709" s="920" t="s">
        <v>431</v>
      </c>
      <c r="K709" s="422">
        <v>0</v>
      </c>
      <c r="L709" s="246">
        <f t="shared" ref="L709:M709" si="552">SUM(L710:L712)</f>
        <v>0</v>
      </c>
      <c r="M709" s="246">
        <f t="shared" si="552"/>
        <v>0</v>
      </c>
      <c r="N709" s="66">
        <f t="shared" si="457"/>
        <v>0.93059999999999998</v>
      </c>
    </row>
    <row r="710" spans="1:14" ht="23.25">
      <c r="A710" s="861"/>
      <c r="B710" s="896"/>
      <c r="C710" s="833"/>
      <c r="D710" s="231" t="s">
        <v>18</v>
      </c>
      <c r="E710" s="244">
        <v>0</v>
      </c>
      <c r="F710" s="244">
        <v>0</v>
      </c>
      <c r="G710" s="478"/>
      <c r="H710" s="478">
        <v>0</v>
      </c>
      <c r="I710" s="291">
        <v>0</v>
      </c>
      <c r="J710" s="921"/>
      <c r="K710" s="427">
        <v>0</v>
      </c>
      <c r="L710" s="291">
        <v>0</v>
      </c>
      <c r="M710" s="291">
        <v>0</v>
      </c>
      <c r="N710" s="222">
        <f t="shared" si="457"/>
        <v>0</v>
      </c>
    </row>
    <row r="711" spans="1:14" ht="23.25">
      <c r="A711" s="861"/>
      <c r="B711" s="896"/>
      <c r="C711" s="833"/>
      <c r="D711" s="231" t="s">
        <v>10</v>
      </c>
      <c r="E711" s="244">
        <v>0.90269999999999995</v>
      </c>
      <c r="F711" s="244">
        <v>0.90269999999999995</v>
      </c>
      <c r="G711" s="302"/>
      <c r="H711" s="478">
        <v>0</v>
      </c>
      <c r="I711" s="291">
        <v>0</v>
      </c>
      <c r="J711" s="921"/>
      <c r="K711" s="427">
        <v>0</v>
      </c>
      <c r="L711" s="291">
        <v>0</v>
      </c>
      <c r="M711" s="291">
        <v>0</v>
      </c>
      <c r="N711" s="222">
        <f t="shared" si="457"/>
        <v>0.90269999999999995</v>
      </c>
    </row>
    <row r="712" spans="1:14" ht="23.25">
      <c r="A712" s="861"/>
      <c r="B712" s="897"/>
      <c r="C712" s="834"/>
      <c r="D712" s="476" t="s">
        <v>11</v>
      </c>
      <c r="E712" s="245">
        <v>2.7900000000000001E-2</v>
      </c>
      <c r="F712" s="245">
        <v>2.7900000000000001E-2</v>
      </c>
      <c r="G712" s="302"/>
      <c r="H712" s="478">
        <v>0</v>
      </c>
      <c r="I712" s="291">
        <v>0</v>
      </c>
      <c r="J712" s="922"/>
      <c r="K712" s="427">
        <v>0</v>
      </c>
      <c r="L712" s="291">
        <v>0</v>
      </c>
      <c r="M712" s="291">
        <v>0</v>
      </c>
      <c r="N712" s="222">
        <f t="shared" si="457"/>
        <v>2.7900000000000001E-2</v>
      </c>
    </row>
    <row r="713" spans="1:14" ht="23.25" customHeight="1">
      <c r="A713" s="861"/>
      <c r="B713" s="886" t="s">
        <v>414</v>
      </c>
      <c r="C713" s="843"/>
      <c r="D713" s="843" t="s">
        <v>17</v>
      </c>
      <c r="E713" s="835">
        <v>0.67300000000000004</v>
      </c>
      <c r="F713" s="246">
        <f>SUM(F714:F716)</f>
        <v>0.67300000000000004</v>
      </c>
      <c r="G713" s="246"/>
      <c r="H713" s="246">
        <f t="shared" ref="H713:I713" si="553">SUM(H714:H716)</f>
        <v>0</v>
      </c>
      <c r="I713" s="246">
        <f t="shared" si="553"/>
        <v>0</v>
      </c>
      <c r="J713" s="920" t="s">
        <v>426</v>
      </c>
      <c r="K713" s="422">
        <v>0</v>
      </c>
      <c r="L713" s="246">
        <f t="shared" ref="L713:M713" si="554">SUM(L714:L716)</f>
        <v>0</v>
      </c>
      <c r="M713" s="246">
        <f t="shared" si="554"/>
        <v>0</v>
      </c>
      <c r="N713" s="66">
        <f t="shared" si="457"/>
        <v>0.67300000000000004</v>
      </c>
    </row>
    <row r="714" spans="1:14" ht="23.25">
      <c r="A714" s="861"/>
      <c r="B714" s="887"/>
      <c r="C714" s="843"/>
      <c r="D714" s="845" t="s">
        <v>18</v>
      </c>
      <c r="E714" s="4">
        <v>0</v>
      </c>
      <c r="F714" s="4">
        <v>0</v>
      </c>
      <c r="G714" s="478"/>
      <c r="H714" s="478">
        <v>0</v>
      </c>
      <c r="I714" s="291">
        <v>0</v>
      </c>
      <c r="J714" s="921"/>
      <c r="K714" s="427">
        <v>0</v>
      </c>
      <c r="L714" s="291">
        <v>0</v>
      </c>
      <c r="M714" s="291">
        <v>0</v>
      </c>
      <c r="N714" s="222">
        <f t="shared" si="457"/>
        <v>0</v>
      </c>
    </row>
    <row r="715" spans="1:14" ht="23.25">
      <c r="A715" s="861"/>
      <c r="B715" s="887"/>
      <c r="C715" s="843"/>
      <c r="D715" s="845" t="s">
        <v>10</v>
      </c>
      <c r="E715" s="4">
        <v>0.65281</v>
      </c>
      <c r="F715" s="4">
        <v>0.65281</v>
      </c>
      <c r="G715" s="302"/>
      <c r="H715" s="478">
        <v>0</v>
      </c>
      <c r="I715" s="291">
        <v>0</v>
      </c>
      <c r="J715" s="921"/>
      <c r="K715" s="427">
        <v>0</v>
      </c>
      <c r="L715" s="291">
        <v>0</v>
      </c>
      <c r="M715" s="291">
        <v>0</v>
      </c>
      <c r="N715" s="222">
        <f t="shared" si="457"/>
        <v>0.65281</v>
      </c>
    </row>
    <row r="716" spans="1:14" ht="23.25">
      <c r="A716" s="861"/>
      <c r="B716" s="888"/>
      <c r="C716" s="844"/>
      <c r="D716" s="561" t="s">
        <v>11</v>
      </c>
      <c r="E716" s="509">
        <v>2.019E-2</v>
      </c>
      <c r="F716" s="509">
        <v>2.019E-2</v>
      </c>
      <c r="G716" s="302"/>
      <c r="H716" s="478">
        <v>0</v>
      </c>
      <c r="I716" s="291">
        <v>0</v>
      </c>
      <c r="J716" s="922"/>
      <c r="K716" s="427">
        <v>0</v>
      </c>
      <c r="L716" s="291">
        <v>0</v>
      </c>
      <c r="M716" s="291">
        <v>0</v>
      </c>
      <c r="N716" s="222">
        <f t="shared" si="457"/>
        <v>2.019E-2</v>
      </c>
    </row>
    <row r="717" spans="1:14" ht="23.25" customHeight="1">
      <c r="A717" s="861"/>
      <c r="B717" s="886" t="s">
        <v>415</v>
      </c>
      <c r="C717" s="914"/>
      <c r="D717" s="843" t="s">
        <v>17</v>
      </c>
      <c r="E717" s="835">
        <v>1.5869340000000001</v>
      </c>
      <c r="F717" s="246">
        <f>SUM(F718:F720)</f>
        <v>1.5869330000000001</v>
      </c>
      <c r="G717" s="246"/>
      <c r="H717" s="246">
        <f t="shared" ref="H717:I717" si="555">SUM(H718:H720)</f>
        <v>0</v>
      </c>
      <c r="I717" s="246">
        <f t="shared" si="555"/>
        <v>0</v>
      </c>
      <c r="J717" s="920" t="s">
        <v>427</v>
      </c>
      <c r="K717" s="422">
        <v>0</v>
      </c>
      <c r="L717" s="246">
        <f t="shared" ref="L717:M717" si="556">SUM(L718:L720)</f>
        <v>0</v>
      </c>
      <c r="M717" s="246">
        <f t="shared" si="556"/>
        <v>0</v>
      </c>
      <c r="N717" s="66">
        <f t="shared" si="457"/>
        <v>1.5869340000000001</v>
      </c>
    </row>
    <row r="718" spans="1:14" ht="23.25">
      <c r="A718" s="861"/>
      <c r="B718" s="887"/>
      <c r="C718" s="915"/>
      <c r="D718" s="845" t="s">
        <v>18</v>
      </c>
      <c r="E718" s="4">
        <v>0</v>
      </c>
      <c r="F718" s="4">
        <v>0</v>
      </c>
      <c r="G718" s="478"/>
      <c r="H718" s="478">
        <v>0</v>
      </c>
      <c r="I718" s="291">
        <v>0</v>
      </c>
      <c r="J718" s="921"/>
      <c r="K718" s="427">
        <v>0</v>
      </c>
      <c r="L718" s="291">
        <v>0</v>
      </c>
      <c r="M718" s="291">
        <v>0</v>
      </c>
      <c r="N718" s="222">
        <f t="shared" si="457"/>
        <v>0</v>
      </c>
    </row>
    <row r="719" spans="1:14" ht="23.25">
      <c r="A719" s="861"/>
      <c r="B719" s="887"/>
      <c r="C719" s="915"/>
      <c r="D719" s="845" t="s">
        <v>10</v>
      </c>
      <c r="E719" s="4">
        <v>1.5393250000000001</v>
      </c>
      <c r="F719" s="4">
        <v>1.5393250000000001</v>
      </c>
      <c r="G719" s="302"/>
      <c r="H719" s="478">
        <v>0</v>
      </c>
      <c r="I719" s="291">
        <v>0</v>
      </c>
      <c r="J719" s="921"/>
      <c r="K719" s="427">
        <v>0</v>
      </c>
      <c r="L719" s="291">
        <v>0</v>
      </c>
      <c r="M719" s="291">
        <v>0</v>
      </c>
      <c r="N719" s="222">
        <f t="shared" si="457"/>
        <v>1.5393250000000001</v>
      </c>
    </row>
    <row r="720" spans="1:14" ht="23.25">
      <c r="A720" s="861"/>
      <c r="B720" s="887"/>
      <c r="C720" s="915"/>
      <c r="D720" s="561" t="s">
        <v>11</v>
      </c>
      <c r="E720" s="509">
        <v>4.7607999999999998E-2</v>
      </c>
      <c r="F720" s="509">
        <v>4.7607999999999998E-2</v>
      </c>
      <c r="G720" s="302"/>
      <c r="H720" s="478">
        <v>0</v>
      </c>
      <c r="I720" s="291">
        <v>0</v>
      </c>
      <c r="J720" s="922"/>
      <c r="K720" s="427">
        <v>0</v>
      </c>
      <c r="L720" s="291">
        <v>0</v>
      </c>
      <c r="M720" s="291">
        <v>0</v>
      </c>
      <c r="N720" s="222">
        <f t="shared" si="457"/>
        <v>4.7607999999999998E-2</v>
      </c>
    </row>
    <row r="721" spans="1:14" ht="23.25" customHeight="1">
      <c r="A721" s="861"/>
      <c r="B721" s="886" t="s">
        <v>416</v>
      </c>
      <c r="C721" s="914"/>
      <c r="D721" s="843" t="s">
        <v>17</v>
      </c>
      <c r="E721" s="835">
        <v>1.792945</v>
      </c>
      <c r="F721" s="246">
        <f>SUM(F722:F724)</f>
        <v>1.7929439999999999</v>
      </c>
      <c r="G721" s="246"/>
      <c r="H721" s="246">
        <f t="shared" ref="H721:I721" si="557">SUM(H722:H724)</f>
        <v>0</v>
      </c>
      <c r="I721" s="246">
        <f t="shared" si="557"/>
        <v>0</v>
      </c>
      <c r="J721" s="920" t="s">
        <v>428</v>
      </c>
      <c r="K721" s="422">
        <v>0</v>
      </c>
      <c r="L721" s="246">
        <f t="shared" ref="L721:M721" si="558">SUM(L722:L724)</f>
        <v>0</v>
      </c>
      <c r="M721" s="246">
        <f t="shared" si="558"/>
        <v>0</v>
      </c>
      <c r="N721" s="66">
        <f t="shared" si="457"/>
        <v>1.792945</v>
      </c>
    </row>
    <row r="722" spans="1:14" ht="23.25">
      <c r="A722" s="861"/>
      <c r="B722" s="887"/>
      <c r="C722" s="915"/>
      <c r="D722" s="845" t="s">
        <v>18</v>
      </c>
      <c r="E722" s="4">
        <v>0</v>
      </c>
      <c r="F722" s="4">
        <v>0</v>
      </c>
      <c r="G722" s="478"/>
      <c r="H722" s="478">
        <v>0</v>
      </c>
      <c r="I722" s="291">
        <v>0</v>
      </c>
      <c r="J722" s="921"/>
      <c r="K722" s="427">
        <v>0</v>
      </c>
      <c r="L722" s="291">
        <v>0</v>
      </c>
      <c r="M722" s="291">
        <v>0</v>
      </c>
      <c r="N722" s="222">
        <f t="shared" si="457"/>
        <v>0</v>
      </c>
    </row>
    <row r="723" spans="1:14" ht="23.25">
      <c r="A723" s="861"/>
      <c r="B723" s="887"/>
      <c r="C723" s="915"/>
      <c r="D723" s="845" t="s">
        <v>10</v>
      </c>
      <c r="E723" s="4">
        <v>1.7391559999999999</v>
      </c>
      <c r="F723" s="4">
        <v>1.7391559999999999</v>
      </c>
      <c r="G723" s="302"/>
      <c r="H723" s="478">
        <v>0</v>
      </c>
      <c r="I723" s="291">
        <v>0</v>
      </c>
      <c r="J723" s="921"/>
      <c r="K723" s="427">
        <v>0</v>
      </c>
      <c r="L723" s="291">
        <v>0</v>
      </c>
      <c r="M723" s="291">
        <v>0</v>
      </c>
      <c r="N723" s="222">
        <f t="shared" si="457"/>
        <v>1.7391559999999999</v>
      </c>
    </row>
    <row r="724" spans="1:14" ht="23.25">
      <c r="A724" s="861"/>
      <c r="B724" s="888"/>
      <c r="C724" s="916"/>
      <c r="D724" s="561" t="s">
        <v>11</v>
      </c>
      <c r="E724" s="509">
        <v>5.3788000000000002E-2</v>
      </c>
      <c r="F724" s="509">
        <v>5.3788000000000002E-2</v>
      </c>
      <c r="G724" s="302"/>
      <c r="H724" s="478">
        <v>0</v>
      </c>
      <c r="I724" s="291">
        <v>0</v>
      </c>
      <c r="J724" s="922"/>
      <c r="K724" s="427">
        <v>0</v>
      </c>
      <c r="L724" s="291">
        <v>0</v>
      </c>
      <c r="M724" s="291">
        <v>0</v>
      </c>
      <c r="N724" s="222">
        <f t="shared" si="457"/>
        <v>5.3788000000000002E-2</v>
      </c>
    </row>
    <row r="725" spans="1:14" ht="23.25" customHeight="1">
      <c r="A725" s="861"/>
      <c r="B725" s="886" t="s">
        <v>417</v>
      </c>
      <c r="C725" s="914"/>
      <c r="D725" s="843" t="s">
        <v>17</v>
      </c>
      <c r="E725" s="835">
        <v>2.5242170000000002</v>
      </c>
      <c r="F725" s="246">
        <f>SUM(F726:F728)</f>
        <v>2.524216</v>
      </c>
      <c r="G725" s="246"/>
      <c r="H725" s="246">
        <f t="shared" ref="H725:I725" si="559">SUM(H726:H728)</f>
        <v>0</v>
      </c>
      <c r="I725" s="246">
        <f t="shared" si="559"/>
        <v>0</v>
      </c>
      <c r="J725" s="920" t="s">
        <v>428</v>
      </c>
      <c r="K725" s="422">
        <v>0</v>
      </c>
      <c r="L725" s="246">
        <f t="shared" ref="L725:M725" si="560">SUM(L726:L728)</f>
        <v>0</v>
      </c>
      <c r="M725" s="246">
        <f t="shared" si="560"/>
        <v>0</v>
      </c>
      <c r="N725" s="66">
        <f t="shared" si="457"/>
        <v>2.5242170000000002</v>
      </c>
    </row>
    <row r="726" spans="1:14" ht="23.25">
      <c r="A726" s="861"/>
      <c r="B726" s="887"/>
      <c r="C726" s="915"/>
      <c r="D726" s="845" t="s">
        <v>18</v>
      </c>
      <c r="E726" s="4">
        <v>0</v>
      </c>
      <c r="F726" s="4">
        <v>0</v>
      </c>
      <c r="G726" s="478"/>
      <c r="H726" s="478">
        <v>0</v>
      </c>
      <c r="I726" s="291">
        <v>0</v>
      </c>
      <c r="J726" s="921"/>
      <c r="K726" s="427">
        <v>0</v>
      </c>
      <c r="L726" s="291">
        <v>0</v>
      </c>
      <c r="M726" s="291">
        <v>0</v>
      </c>
      <c r="N726" s="222">
        <f t="shared" si="457"/>
        <v>0</v>
      </c>
    </row>
    <row r="727" spans="1:14" ht="23.25">
      <c r="A727" s="861"/>
      <c r="B727" s="887"/>
      <c r="C727" s="915"/>
      <c r="D727" s="845" t="s">
        <v>10</v>
      </c>
      <c r="E727" s="4">
        <v>2.4484900000000001</v>
      </c>
      <c r="F727" s="4">
        <v>2.4484900000000001</v>
      </c>
      <c r="G727" s="302"/>
      <c r="H727" s="478">
        <v>0</v>
      </c>
      <c r="I727" s="291">
        <v>0</v>
      </c>
      <c r="J727" s="921"/>
      <c r="K727" s="427">
        <v>0</v>
      </c>
      <c r="L727" s="291">
        <v>0</v>
      </c>
      <c r="M727" s="291">
        <v>0</v>
      </c>
      <c r="N727" s="222">
        <f t="shared" si="457"/>
        <v>2.4484900000000001</v>
      </c>
    </row>
    <row r="728" spans="1:14" ht="23.25">
      <c r="A728" s="861"/>
      <c r="B728" s="888"/>
      <c r="C728" s="916"/>
      <c r="D728" s="561" t="s">
        <v>11</v>
      </c>
      <c r="E728" s="509">
        <v>7.5726000000000002E-2</v>
      </c>
      <c r="F728" s="509">
        <v>7.5726000000000002E-2</v>
      </c>
      <c r="G728" s="302"/>
      <c r="H728" s="478">
        <v>0</v>
      </c>
      <c r="I728" s="291">
        <v>0</v>
      </c>
      <c r="J728" s="922"/>
      <c r="K728" s="427">
        <v>0</v>
      </c>
      <c r="L728" s="291">
        <v>0</v>
      </c>
      <c r="M728" s="291">
        <v>0</v>
      </c>
      <c r="N728" s="222">
        <f t="shared" si="457"/>
        <v>7.5726000000000002E-2</v>
      </c>
    </row>
    <row r="729" spans="1:14" ht="23.25" customHeight="1">
      <c r="A729" s="861"/>
      <c r="B729" s="886" t="s">
        <v>418</v>
      </c>
      <c r="C729" s="914"/>
      <c r="D729" s="843" t="s">
        <v>17</v>
      </c>
      <c r="E729" s="835">
        <v>1.5945659999999999</v>
      </c>
      <c r="F729" s="246">
        <f>SUM(F730:F732)</f>
        <v>1.594565</v>
      </c>
      <c r="G729" s="246"/>
      <c r="H729" s="246">
        <f t="shared" ref="H729:I729" si="561">SUM(H730:H732)</f>
        <v>0</v>
      </c>
      <c r="I729" s="246">
        <f t="shared" si="561"/>
        <v>0</v>
      </c>
      <c r="J729" s="920" t="s">
        <v>429</v>
      </c>
      <c r="K729" s="422">
        <v>0</v>
      </c>
      <c r="L729" s="246">
        <f t="shared" ref="L729:M729" si="562">SUM(L730:L732)</f>
        <v>0</v>
      </c>
      <c r="M729" s="246">
        <f t="shared" si="562"/>
        <v>0</v>
      </c>
      <c r="N729" s="66">
        <f t="shared" si="457"/>
        <v>1.5945659999999999</v>
      </c>
    </row>
    <row r="730" spans="1:14" ht="23.25">
      <c r="A730" s="861"/>
      <c r="B730" s="887"/>
      <c r="C730" s="915"/>
      <c r="D730" s="845" t="s">
        <v>18</v>
      </c>
      <c r="E730" s="4">
        <v>0</v>
      </c>
      <c r="F730" s="4">
        <v>0</v>
      </c>
      <c r="G730" s="478"/>
      <c r="H730" s="478">
        <v>0</v>
      </c>
      <c r="I730" s="291">
        <v>0</v>
      </c>
      <c r="J730" s="921"/>
      <c r="K730" s="427">
        <v>0</v>
      </c>
      <c r="L730" s="291">
        <v>0</v>
      </c>
      <c r="M730" s="291">
        <v>0</v>
      </c>
      <c r="N730" s="222">
        <f t="shared" si="457"/>
        <v>0</v>
      </c>
    </row>
    <row r="731" spans="1:14" ht="23.25">
      <c r="A731" s="861"/>
      <c r="B731" s="887"/>
      <c r="C731" s="915"/>
      <c r="D731" s="845" t="s">
        <v>10</v>
      </c>
      <c r="E731" s="4">
        <v>1.546729</v>
      </c>
      <c r="F731" s="4">
        <v>1.546729</v>
      </c>
      <c r="G731" s="302"/>
      <c r="H731" s="478">
        <v>0</v>
      </c>
      <c r="I731" s="291">
        <v>0</v>
      </c>
      <c r="J731" s="921"/>
      <c r="K731" s="427">
        <v>0</v>
      </c>
      <c r="L731" s="291">
        <v>0</v>
      </c>
      <c r="M731" s="291">
        <v>0</v>
      </c>
      <c r="N731" s="222">
        <f t="shared" si="457"/>
        <v>1.546729</v>
      </c>
    </row>
    <row r="732" spans="1:14" ht="23.25">
      <c r="A732" s="861"/>
      <c r="B732" s="888"/>
      <c r="C732" s="916"/>
      <c r="D732" s="561" t="s">
        <v>11</v>
      </c>
      <c r="E732" s="509">
        <v>4.7835999999999997E-2</v>
      </c>
      <c r="F732" s="509">
        <v>4.7835999999999997E-2</v>
      </c>
      <c r="G732" s="302"/>
      <c r="H732" s="478">
        <v>0</v>
      </c>
      <c r="I732" s="291">
        <v>0</v>
      </c>
      <c r="J732" s="922"/>
      <c r="K732" s="427">
        <v>0</v>
      </c>
      <c r="L732" s="291">
        <v>0</v>
      </c>
      <c r="M732" s="291">
        <v>0</v>
      </c>
      <c r="N732" s="222">
        <f t="shared" si="457"/>
        <v>4.7835999999999997E-2</v>
      </c>
    </row>
    <row r="733" spans="1:14" ht="23.25" customHeight="1">
      <c r="A733" s="861"/>
      <c r="B733" s="886" t="s">
        <v>419</v>
      </c>
      <c r="C733" s="914"/>
      <c r="D733" s="843" t="s">
        <v>17</v>
      </c>
      <c r="E733" s="835">
        <v>1.5932869999999999</v>
      </c>
      <c r="F733" s="246">
        <f>SUM(F734:F736)</f>
        <v>1.593278</v>
      </c>
      <c r="G733" s="246"/>
      <c r="H733" s="246">
        <f t="shared" ref="H733:I733" si="563">SUM(H734:H736)</f>
        <v>0</v>
      </c>
      <c r="I733" s="246">
        <f t="shared" si="563"/>
        <v>0</v>
      </c>
      <c r="J733" s="920" t="s">
        <v>430</v>
      </c>
      <c r="K733" s="422">
        <v>0</v>
      </c>
      <c r="L733" s="246">
        <f t="shared" ref="L733:M733" si="564">SUM(L734:L736)</f>
        <v>0</v>
      </c>
      <c r="M733" s="246">
        <f t="shared" si="564"/>
        <v>0</v>
      </c>
      <c r="N733" s="66">
        <f t="shared" si="457"/>
        <v>1.5932869999999999</v>
      </c>
    </row>
    <row r="734" spans="1:14" ht="23.25">
      <c r="A734" s="861"/>
      <c r="B734" s="887"/>
      <c r="C734" s="915"/>
      <c r="D734" s="845" t="s">
        <v>18</v>
      </c>
      <c r="E734" s="4">
        <v>0</v>
      </c>
      <c r="F734" s="4">
        <v>0</v>
      </c>
      <c r="G734" s="478"/>
      <c r="H734" s="478">
        <v>0</v>
      </c>
      <c r="I734" s="291">
        <v>0</v>
      </c>
      <c r="J734" s="921"/>
      <c r="K734" s="427">
        <v>0</v>
      </c>
      <c r="L734" s="291">
        <v>0</v>
      </c>
      <c r="M734" s="291">
        <v>0</v>
      </c>
      <c r="N734" s="222">
        <f t="shared" si="457"/>
        <v>0</v>
      </c>
    </row>
    <row r="735" spans="1:14" ht="23.25">
      <c r="A735" s="861"/>
      <c r="B735" s="887"/>
      <c r="C735" s="915"/>
      <c r="D735" s="845" t="s">
        <v>10</v>
      </c>
      <c r="E735" s="4">
        <v>1.54548</v>
      </c>
      <c r="F735" s="4">
        <v>1.54548</v>
      </c>
      <c r="G735" s="302"/>
      <c r="H735" s="478">
        <v>0</v>
      </c>
      <c r="I735" s="291">
        <v>0</v>
      </c>
      <c r="J735" s="921"/>
      <c r="K735" s="427">
        <v>0</v>
      </c>
      <c r="L735" s="291">
        <v>0</v>
      </c>
      <c r="M735" s="291">
        <v>0</v>
      </c>
      <c r="N735" s="222">
        <f t="shared" si="457"/>
        <v>1.54548</v>
      </c>
    </row>
    <row r="736" spans="1:14" ht="23.25">
      <c r="A736" s="861"/>
      <c r="B736" s="888"/>
      <c r="C736" s="916"/>
      <c r="D736" s="561" t="s">
        <v>11</v>
      </c>
      <c r="E736" s="509">
        <v>4.7798E-2</v>
      </c>
      <c r="F736" s="509">
        <v>4.7798E-2</v>
      </c>
      <c r="G736" s="302"/>
      <c r="H736" s="478">
        <v>0</v>
      </c>
      <c r="I736" s="291">
        <v>0</v>
      </c>
      <c r="J736" s="922"/>
      <c r="K736" s="427">
        <v>0</v>
      </c>
      <c r="L736" s="291">
        <v>0</v>
      </c>
      <c r="M736" s="291">
        <v>0</v>
      </c>
      <c r="N736" s="222">
        <f t="shared" si="457"/>
        <v>4.7798E-2</v>
      </c>
    </row>
    <row r="737" spans="1:17" ht="22.5">
      <c r="A737" s="861"/>
      <c r="B737" s="886" t="s">
        <v>420</v>
      </c>
      <c r="C737" s="914"/>
      <c r="D737" s="843" t="s">
        <v>17</v>
      </c>
      <c r="E737" s="835">
        <v>0.22</v>
      </c>
      <c r="F737" s="246">
        <f>SUM(F738:F740)</f>
        <v>0.22</v>
      </c>
      <c r="G737" s="246">
        <f>SUM(G738:G740)</f>
        <v>0.22</v>
      </c>
      <c r="H737" s="246">
        <f t="shared" ref="H737:I737" si="565">SUM(H738:H740)</f>
        <v>0</v>
      </c>
      <c r="I737" s="246">
        <f t="shared" si="565"/>
        <v>0</v>
      </c>
      <c r="J737" s="917" t="s">
        <v>424</v>
      </c>
      <c r="K737" s="422">
        <v>0</v>
      </c>
      <c r="L737" s="246">
        <f t="shared" ref="L737:M737" si="566">SUM(L738:L740)</f>
        <v>0</v>
      </c>
      <c r="M737" s="246">
        <f t="shared" si="566"/>
        <v>0</v>
      </c>
      <c r="N737" s="66">
        <f t="shared" ref="N737" si="567">E737+H737+I737+K737+L737+M737</f>
        <v>0.22</v>
      </c>
    </row>
    <row r="738" spans="1:17" ht="23.25">
      <c r="A738" s="861"/>
      <c r="B738" s="887"/>
      <c r="C738" s="915"/>
      <c r="D738" s="845" t="s">
        <v>18</v>
      </c>
      <c r="E738" s="4">
        <v>0</v>
      </c>
      <c r="F738" s="4">
        <v>0</v>
      </c>
      <c r="G738" s="4">
        <v>0</v>
      </c>
      <c r="H738" s="4">
        <v>0</v>
      </c>
      <c r="I738" s="4">
        <v>0</v>
      </c>
      <c r="J738" s="918"/>
      <c r="K738" s="427">
        <v>0</v>
      </c>
      <c r="L738" s="291">
        <v>0</v>
      </c>
      <c r="M738" s="291">
        <v>0</v>
      </c>
      <c r="N738" s="222">
        <f t="shared" si="457"/>
        <v>0</v>
      </c>
      <c r="Q738" s="269" t="s">
        <v>151</v>
      </c>
    </row>
    <row r="739" spans="1:17" ht="23.25">
      <c r="A739" s="861"/>
      <c r="B739" s="887"/>
      <c r="C739" s="915"/>
      <c r="D739" s="845" t="s">
        <v>10</v>
      </c>
      <c r="E739" s="4">
        <v>0</v>
      </c>
      <c r="F739" s="4">
        <v>0</v>
      </c>
      <c r="G739" s="4">
        <v>0</v>
      </c>
      <c r="H739" s="4">
        <v>0</v>
      </c>
      <c r="I739" s="4">
        <v>0</v>
      </c>
      <c r="J739" s="918"/>
      <c r="K739" s="427">
        <v>0</v>
      </c>
      <c r="L739" s="291">
        <v>0</v>
      </c>
      <c r="M739" s="291">
        <v>0</v>
      </c>
      <c r="N739" s="222">
        <f t="shared" si="457"/>
        <v>0</v>
      </c>
    </row>
    <row r="740" spans="1:17" ht="23.25">
      <c r="A740" s="861"/>
      <c r="B740" s="888"/>
      <c r="C740" s="916"/>
      <c r="D740" s="561" t="s">
        <v>11</v>
      </c>
      <c r="E740" s="836">
        <v>0.22</v>
      </c>
      <c r="F740" s="836">
        <v>0.22</v>
      </c>
      <c r="G740" s="302">
        <v>0.22</v>
      </c>
      <c r="H740" s="478">
        <v>0</v>
      </c>
      <c r="I740" s="291">
        <v>0</v>
      </c>
      <c r="J740" s="919"/>
      <c r="K740" s="427">
        <v>0</v>
      </c>
      <c r="L740" s="291">
        <v>0</v>
      </c>
      <c r="M740" s="291">
        <v>0</v>
      </c>
      <c r="N740" s="222">
        <f t="shared" si="457"/>
        <v>0.22</v>
      </c>
    </row>
    <row r="741" spans="1:17" ht="22.5" customHeight="1">
      <c r="A741" s="936"/>
      <c r="B741" s="1096" t="s">
        <v>270</v>
      </c>
      <c r="C741" s="844"/>
      <c r="D741" s="480" t="s">
        <v>17</v>
      </c>
      <c r="E741" s="563">
        <f t="shared" ref="E741:F743" si="568">E657+E661+E665++E669+E673+E677+E681+E685+E689+E693+E697+E701+E705+E709+E713+E717+E721+E725+E729+E733+E737+E653+E649</f>
        <v>27.067871</v>
      </c>
      <c r="F741" s="563">
        <f t="shared" si="568"/>
        <v>24.855794999999997</v>
      </c>
      <c r="G741" s="563">
        <f t="shared" ref="G741" si="569">G657+G661+G665++G669+G673+G677+G681+G685+G689+G693+G697+G701+G705+G709+G713+G717+G721+G725+G729+G733+G737+G653+G649</f>
        <v>0.22</v>
      </c>
      <c r="H741" s="246">
        <f t="shared" ref="H741:I741" si="570">SUM(H742:H744)</f>
        <v>0</v>
      </c>
      <c r="I741" s="246">
        <f t="shared" si="570"/>
        <v>0</v>
      </c>
      <c r="J741" s="482"/>
      <c r="K741" s="422">
        <f t="shared" ref="K741" si="571">SUM(K742:K744)</f>
        <v>25.882000000000001</v>
      </c>
      <c r="L741" s="246">
        <f t="shared" ref="L741:N741" si="572">SUM(L742:L744)</f>
        <v>0</v>
      </c>
      <c r="M741" s="246">
        <f t="shared" si="572"/>
        <v>0</v>
      </c>
      <c r="N741" s="246">
        <f t="shared" si="572"/>
        <v>52.949784999999999</v>
      </c>
    </row>
    <row r="742" spans="1:17" ht="22.5">
      <c r="A742" s="937"/>
      <c r="B742" s="1050"/>
      <c r="C742" s="477"/>
      <c r="D742" s="231" t="s">
        <v>18</v>
      </c>
      <c r="E742" s="478">
        <f t="shared" si="568"/>
        <v>0</v>
      </c>
      <c r="F742" s="478">
        <f t="shared" si="568"/>
        <v>0</v>
      </c>
      <c r="G742" s="478">
        <f t="shared" ref="G742" si="573">G658+G662+G666++G670+G674+G678+G682+G686+G690+G694+G698+G702+G706+G710+G714+G718+G722+G726+G730+G734+G738+G654+G650</f>
        <v>0</v>
      </c>
      <c r="H742" s="478">
        <v>0</v>
      </c>
      <c r="I742" s="483">
        <f t="shared" ref="I742" si="574">I590+I594+I598+I602+I606+I610+I614+I618+I622+I626+I630+I634+I638+I642+I646</f>
        <v>0</v>
      </c>
      <c r="J742" s="482"/>
      <c r="K742" s="429">
        <f t="shared" ref="K742" si="575">K590+K594+K598+K602+K606+K610+K614+K618+K622+K626+K630+K634+K638+K642+K646</f>
        <v>0</v>
      </c>
      <c r="L742" s="483">
        <f t="shared" ref="L742:M744" si="576">L590+L594+L598+L602+L606+L610+L614+L618+L622+L626+L630+L634+L638+L642+L646</f>
        <v>0</v>
      </c>
      <c r="M742" s="483">
        <f t="shared" si="576"/>
        <v>0</v>
      </c>
      <c r="N742" s="66">
        <f t="shared" si="457"/>
        <v>0</v>
      </c>
    </row>
    <row r="743" spans="1:17" ht="22.5">
      <c r="A743" s="937"/>
      <c r="B743" s="1050"/>
      <c r="C743" s="477"/>
      <c r="D743" s="231" t="s">
        <v>10</v>
      </c>
      <c r="E743" s="478">
        <f>E659+E663+E667++E671+E675+E679+E683+E687+E691+E695+E699+E703+E707+E711+E715+E719+E723+E727+E731+E735+E739+E655+E651</f>
        <v>26.045344</v>
      </c>
      <c r="F743" s="478">
        <f t="shared" si="568"/>
        <v>23.897103999999999</v>
      </c>
      <c r="G743" s="478">
        <f t="shared" ref="G743" si="577">G659+G663+G667++G671+G675+G679+G683+G687+G691+G695+G699+G703+G707+G711+G715+G719+G723+G727+G731+G735+G739+G655+G651</f>
        <v>0</v>
      </c>
      <c r="H743" s="478">
        <v>0</v>
      </c>
      <c r="I743" s="483">
        <f t="shared" ref="I743" si="578">I591+I595+I599+I603+I607+I611+I615+I619+I623+I627+I631+I635+I639+I643+I647</f>
        <v>0</v>
      </c>
      <c r="J743" s="482"/>
      <c r="K743" s="429">
        <f t="shared" ref="K743" si="579">K591+K595+K599+K603+K607+K611+K615+K619+K623+K627+K631+K635+K639+K643+K647</f>
        <v>25.106000000000002</v>
      </c>
      <c r="L743" s="483">
        <f t="shared" si="576"/>
        <v>0</v>
      </c>
      <c r="M743" s="483">
        <f t="shared" si="576"/>
        <v>0</v>
      </c>
      <c r="N743" s="66">
        <f t="shared" si="457"/>
        <v>51.151344000000002</v>
      </c>
    </row>
    <row r="744" spans="1:17" ht="22.5">
      <c r="A744" s="938"/>
      <c r="B744" s="1097"/>
      <c r="C744" s="477"/>
      <c r="D744" s="232" t="s">
        <v>11</v>
      </c>
      <c r="E744" s="478">
        <f>E660+E664+E668++E672+E676+E680+E684+E688+E692+E696+E700+E704+E708+E712+E716+E720+E724+E728+E732+E736+E740+E656+E652</f>
        <v>1.0224409999999999</v>
      </c>
      <c r="F744" s="478">
        <f>F660+F664+F668++F672+F676+F680+F684+F688+F692+F696+F700+F704+F708+F712+F716+F720+F724+F728+F732+F736+F740+F656+F652</f>
        <v>0.95869099999999996</v>
      </c>
      <c r="G744" s="478">
        <f>G660+G664+G668++G672+G676+G680+G684+G688+G692+G696+G700+G704+G708+G712+G716+G720+G724+G728+G732+G736+G740+G656+G652</f>
        <v>0.22</v>
      </c>
      <c r="H744" s="478">
        <v>0</v>
      </c>
      <c r="I744" s="483">
        <f t="shared" ref="I744" si="580">I592+I596+I600+I604+I608+I612+I616+I620+I624+I628+I632+I636+I640+I644+I648</f>
        <v>0</v>
      </c>
      <c r="J744" s="482"/>
      <c r="K744" s="429">
        <f t="shared" ref="K744" si="581">K592+K596+K600+K604+K608+K612+K616+K620+K624+K628+K632+K636+K640+K644+K648</f>
        <v>0.77600000000000013</v>
      </c>
      <c r="L744" s="483">
        <f t="shared" si="576"/>
        <v>0</v>
      </c>
      <c r="M744" s="483">
        <f t="shared" si="576"/>
        <v>0</v>
      </c>
      <c r="N744" s="66">
        <f t="shared" si="457"/>
        <v>1.798441</v>
      </c>
    </row>
    <row r="745" spans="1:17" ht="20.25" customHeight="1">
      <c r="A745" s="862" t="s">
        <v>47</v>
      </c>
      <c r="B745" s="841"/>
      <c r="C745" s="844"/>
      <c r="D745" s="232"/>
      <c r="E745" s="302"/>
      <c r="F745" s="302"/>
      <c r="G745" s="302"/>
      <c r="H745" s="302"/>
      <c r="I745" s="305"/>
      <c r="J745" s="304"/>
      <c r="K745" s="304"/>
      <c r="L745" s="305"/>
      <c r="M745" s="305"/>
      <c r="N745" s="306"/>
    </row>
    <row r="746" spans="1:17">
      <c r="A746" s="289">
        <v>3</v>
      </c>
      <c r="B746" s="872" t="s">
        <v>40</v>
      </c>
      <c r="C746" s="873"/>
      <c r="D746" s="873"/>
      <c r="E746" s="873"/>
      <c r="F746" s="873"/>
      <c r="G746" s="873"/>
      <c r="H746" s="873"/>
      <c r="I746" s="873"/>
      <c r="J746" s="873"/>
      <c r="K746" s="873"/>
      <c r="L746" s="873"/>
      <c r="M746" s="873"/>
      <c r="N746" s="874"/>
    </row>
    <row r="747" spans="1:17" s="281" customFormat="1" ht="22.5" customHeight="1">
      <c r="A747" s="936" t="s">
        <v>42</v>
      </c>
      <c r="B747" s="895" t="s">
        <v>35</v>
      </c>
      <c r="C747" s="914"/>
      <c r="D747" s="230" t="s">
        <v>17</v>
      </c>
      <c r="E747" s="56">
        <f t="shared" ref="E747:G747" si="582">SUM(E748:E750)</f>
        <v>0</v>
      </c>
      <c r="F747" s="56">
        <f t="shared" si="582"/>
        <v>0</v>
      </c>
      <c r="G747" s="56">
        <f t="shared" si="582"/>
        <v>0</v>
      </c>
      <c r="H747" s="56">
        <f t="shared" ref="H747" si="583">SUM(H748:H750)</f>
        <v>0</v>
      </c>
      <c r="I747" s="56">
        <f t="shared" ref="I747" si="584">SUM(I748:I750)</f>
        <v>0</v>
      </c>
      <c r="J747" s="965"/>
      <c r="K747" s="352">
        <f t="shared" ref="K747" si="585">SUM(K748:K750)</f>
        <v>0</v>
      </c>
      <c r="L747" s="56">
        <f t="shared" ref="L747:M747" si="586">SUM(L748:L750)</f>
        <v>0</v>
      </c>
      <c r="M747" s="56">
        <f t="shared" si="586"/>
        <v>0</v>
      </c>
      <c r="N747" s="66">
        <f t="shared" ref="N747:N754" si="587">E747+H747+I747+K747+L747+M747</f>
        <v>0</v>
      </c>
    </row>
    <row r="748" spans="1:17" s="281" customFormat="1" ht="23.25">
      <c r="A748" s="937"/>
      <c r="B748" s="896"/>
      <c r="C748" s="915"/>
      <c r="D748" s="231" t="s">
        <v>18</v>
      </c>
      <c r="E748" s="197"/>
      <c r="F748" s="197"/>
      <c r="G748" s="197"/>
      <c r="H748" s="197"/>
      <c r="I748" s="198"/>
      <c r="J748" s="1081"/>
      <c r="K748" s="356"/>
      <c r="L748" s="198"/>
      <c r="M748" s="198"/>
      <c r="N748" s="222">
        <f t="shared" si="587"/>
        <v>0</v>
      </c>
    </row>
    <row r="749" spans="1:17" s="281" customFormat="1" ht="20.25" customHeight="1">
      <c r="A749" s="937"/>
      <c r="B749" s="896"/>
      <c r="C749" s="915"/>
      <c r="D749" s="231" t="s">
        <v>10</v>
      </c>
      <c r="E749" s="197"/>
      <c r="F749" s="197"/>
      <c r="G749" s="197"/>
      <c r="H749" s="197"/>
      <c r="I749" s="198"/>
      <c r="J749" s="1081"/>
      <c r="K749" s="356"/>
      <c r="L749" s="198"/>
      <c r="M749" s="198"/>
      <c r="N749" s="222">
        <f t="shared" si="587"/>
        <v>0</v>
      </c>
    </row>
    <row r="750" spans="1:17" s="281" customFormat="1" ht="23.25">
      <c r="A750" s="938"/>
      <c r="B750" s="897"/>
      <c r="C750" s="916"/>
      <c r="D750" s="232" t="s">
        <v>11</v>
      </c>
      <c r="E750" s="199"/>
      <c r="F750" s="199"/>
      <c r="G750" s="199"/>
      <c r="H750" s="199"/>
      <c r="I750" s="198"/>
      <c r="J750" s="1082"/>
      <c r="K750" s="481"/>
      <c r="L750" s="198"/>
      <c r="M750" s="198"/>
      <c r="N750" s="222">
        <f t="shared" si="587"/>
        <v>0</v>
      </c>
    </row>
    <row r="751" spans="1:17" ht="22.5" customHeight="1">
      <c r="A751" s="936" t="s">
        <v>45</v>
      </c>
      <c r="B751" s="895" t="s">
        <v>35</v>
      </c>
      <c r="C751" s="914"/>
      <c r="D751" s="480" t="s">
        <v>17</v>
      </c>
      <c r="E751" s="56">
        <f t="shared" ref="E751:G751" si="588">SUM(E752:E754)</f>
        <v>0</v>
      </c>
      <c r="F751" s="56">
        <f t="shared" si="588"/>
        <v>0</v>
      </c>
      <c r="G751" s="56">
        <f t="shared" si="588"/>
        <v>0</v>
      </c>
      <c r="H751" s="56">
        <f t="shared" ref="H751:I751" si="589">SUM(H752:H754)</f>
        <v>0</v>
      </c>
      <c r="I751" s="56">
        <f t="shared" si="589"/>
        <v>0</v>
      </c>
      <c r="J751" s="965"/>
      <c r="K751" s="352">
        <f t="shared" ref="K751" si="590">SUM(K752:K754)</f>
        <v>0</v>
      </c>
      <c r="L751" s="56">
        <f t="shared" ref="L751:M751" si="591">SUM(L752:L754)</f>
        <v>0</v>
      </c>
      <c r="M751" s="56">
        <f t="shared" si="591"/>
        <v>0</v>
      </c>
      <c r="N751" s="66">
        <f t="shared" si="587"/>
        <v>0</v>
      </c>
    </row>
    <row r="752" spans="1:17" ht="23.25">
      <c r="A752" s="937"/>
      <c r="B752" s="896"/>
      <c r="C752" s="915"/>
      <c r="D752" s="231" t="s">
        <v>18</v>
      </c>
      <c r="E752" s="197"/>
      <c r="F752" s="197"/>
      <c r="G752" s="197"/>
      <c r="H752" s="197"/>
      <c r="I752" s="198"/>
      <c r="J752" s="1081"/>
      <c r="K752" s="356"/>
      <c r="L752" s="198"/>
      <c r="M752" s="198"/>
      <c r="N752" s="222">
        <f t="shared" si="587"/>
        <v>0</v>
      </c>
    </row>
    <row r="753" spans="1:14" ht="20.25" customHeight="1">
      <c r="A753" s="937"/>
      <c r="B753" s="896"/>
      <c r="C753" s="915"/>
      <c r="D753" s="231" t="s">
        <v>10</v>
      </c>
      <c r="E753" s="197"/>
      <c r="F753" s="197"/>
      <c r="G753" s="197"/>
      <c r="H753" s="197"/>
      <c r="I753" s="198"/>
      <c r="J753" s="1081"/>
      <c r="K753" s="430"/>
      <c r="L753" s="198"/>
      <c r="M753" s="198"/>
      <c r="N753" s="222">
        <f t="shared" si="587"/>
        <v>0</v>
      </c>
    </row>
    <row r="754" spans="1:14" ht="23.25">
      <c r="A754" s="938"/>
      <c r="B754" s="897"/>
      <c r="C754" s="916"/>
      <c r="D754" s="232" t="s">
        <v>11</v>
      </c>
      <c r="E754" s="199"/>
      <c r="F754" s="199"/>
      <c r="G754" s="199"/>
      <c r="H754" s="199"/>
      <c r="I754" s="198"/>
      <c r="J754" s="1082"/>
      <c r="K754" s="431"/>
      <c r="L754" s="198"/>
      <c r="M754" s="198"/>
      <c r="N754" s="222">
        <f t="shared" si="587"/>
        <v>0</v>
      </c>
    </row>
    <row r="755" spans="1:14">
      <c r="A755" s="862" t="s">
        <v>47</v>
      </c>
      <c r="B755" s="841"/>
      <c r="C755" s="844"/>
      <c r="D755" s="232"/>
      <c r="E755" s="288"/>
      <c r="F755" s="288"/>
      <c r="G755" s="288"/>
      <c r="H755" s="288"/>
      <c r="I755" s="288"/>
      <c r="J755" s="288"/>
      <c r="K755" s="288"/>
      <c r="L755" s="288"/>
      <c r="M755" s="288"/>
      <c r="N755" s="288"/>
    </row>
    <row r="756" spans="1:14" s="271" customFormat="1">
      <c r="A756" s="289">
        <v>4</v>
      </c>
      <c r="B756" s="872" t="s">
        <v>41</v>
      </c>
      <c r="C756" s="873"/>
      <c r="D756" s="873"/>
      <c r="E756" s="873"/>
      <c r="F756" s="873"/>
      <c r="G756" s="873"/>
      <c r="H756" s="873"/>
      <c r="I756" s="873"/>
      <c r="J756" s="873"/>
      <c r="K756" s="873"/>
      <c r="L756" s="873"/>
      <c r="M756" s="873"/>
      <c r="N756" s="874"/>
    </row>
    <row r="757" spans="1:14" ht="22.5" customHeight="1">
      <c r="A757" s="936" t="s">
        <v>43</v>
      </c>
      <c r="B757" s="910" t="s">
        <v>271</v>
      </c>
      <c r="C757" s="914"/>
      <c r="D757" s="230" t="s">
        <v>17</v>
      </c>
      <c r="E757" s="246">
        <f t="shared" ref="E757" si="592">SUM(E758:E760)</f>
        <v>109.61</v>
      </c>
      <c r="F757" s="246">
        <f t="shared" ref="F757:G757" si="593">SUM(F758:F760)</f>
        <v>50.81</v>
      </c>
      <c r="G757" s="246">
        <f t="shared" si="593"/>
        <v>0.29499999999999998</v>
      </c>
      <c r="H757" s="246">
        <f t="shared" ref="H757:I757" si="594">SUM(H758:H760)</f>
        <v>56.6</v>
      </c>
      <c r="I757" s="246">
        <f t="shared" si="594"/>
        <v>67.099999999999994</v>
      </c>
      <c r="J757" s="1083" t="s">
        <v>447</v>
      </c>
      <c r="K757" s="422">
        <f t="shared" ref="K757" si="595">SUM(K758:K760)</f>
        <v>31.950000000000003</v>
      </c>
      <c r="L757" s="246">
        <f t="shared" ref="L757:M757" si="596">SUM(L758:L760)</f>
        <v>77.3</v>
      </c>
      <c r="M757" s="246">
        <f t="shared" si="596"/>
        <v>87.7</v>
      </c>
      <c r="N757" s="66">
        <f t="shared" ref="N757:N764" si="597">E757+H757+I757+K757+L757+M757</f>
        <v>430.26</v>
      </c>
    </row>
    <row r="758" spans="1:14" ht="23.25">
      <c r="A758" s="937"/>
      <c r="B758" s="910"/>
      <c r="C758" s="915"/>
      <c r="D758" s="231" t="s">
        <v>18</v>
      </c>
      <c r="E758" s="291">
        <v>0</v>
      </c>
      <c r="F758" s="291">
        <v>0</v>
      </c>
      <c r="G758" s="291">
        <v>0</v>
      </c>
      <c r="H758" s="291">
        <v>0</v>
      </c>
      <c r="I758" s="244">
        <v>0</v>
      </c>
      <c r="J758" s="1084"/>
      <c r="K758" s="418">
        <v>0</v>
      </c>
      <c r="L758" s="244">
        <v>0</v>
      </c>
      <c r="M758" s="244">
        <v>0</v>
      </c>
      <c r="N758" s="222">
        <f t="shared" si="597"/>
        <v>0</v>
      </c>
    </row>
    <row r="759" spans="1:14" ht="23.25">
      <c r="A759" s="937"/>
      <c r="B759" s="910"/>
      <c r="C759" s="915"/>
      <c r="D759" s="231" t="s">
        <v>10</v>
      </c>
      <c r="E759" s="291">
        <v>104</v>
      </c>
      <c r="F759" s="291">
        <v>48.53</v>
      </c>
      <c r="G759" s="291">
        <v>0</v>
      </c>
      <c r="H759" s="291">
        <v>54</v>
      </c>
      <c r="I759" s="244">
        <v>64</v>
      </c>
      <c r="J759" s="1084"/>
      <c r="K759" s="418">
        <v>30.67</v>
      </c>
      <c r="L759" s="244">
        <v>74</v>
      </c>
      <c r="M759" s="244">
        <v>84</v>
      </c>
      <c r="N759" s="222">
        <f t="shared" si="597"/>
        <v>410.67</v>
      </c>
    </row>
    <row r="760" spans="1:14" ht="357" customHeight="1">
      <c r="A760" s="938"/>
      <c r="B760" s="910"/>
      <c r="C760" s="916"/>
      <c r="D760" s="476" t="s">
        <v>11</v>
      </c>
      <c r="E760" s="292">
        <v>5.61</v>
      </c>
      <c r="F760" s="291">
        <v>2.2799999999999998</v>
      </c>
      <c r="G760" s="291">
        <v>0.29499999999999998</v>
      </c>
      <c r="H760" s="292">
        <v>2.6</v>
      </c>
      <c r="I760" s="245">
        <v>3.1</v>
      </c>
      <c r="J760" s="1085"/>
      <c r="K760" s="419">
        <v>1.28</v>
      </c>
      <c r="L760" s="245">
        <v>3.3</v>
      </c>
      <c r="M760" s="245">
        <v>3.7</v>
      </c>
      <c r="N760" s="222">
        <f t="shared" si="597"/>
        <v>19.59</v>
      </c>
    </row>
    <row r="761" spans="1:14" ht="22.5" customHeight="1">
      <c r="A761" s="936" t="s">
        <v>46</v>
      </c>
      <c r="B761" s="895" t="s">
        <v>35</v>
      </c>
      <c r="C761" s="914"/>
      <c r="D761" s="230" t="s">
        <v>17</v>
      </c>
      <c r="E761" s="56">
        <f t="shared" ref="E761:K761" si="598">SUM(E762:E764)</f>
        <v>0</v>
      </c>
      <c r="F761" s="56">
        <f t="shared" si="598"/>
        <v>0</v>
      </c>
      <c r="G761" s="56">
        <f t="shared" si="598"/>
        <v>0</v>
      </c>
      <c r="H761" s="56">
        <f t="shared" ref="H761" si="599">SUM(H762:H764)</f>
        <v>0</v>
      </c>
      <c r="I761" s="56">
        <f t="shared" ref="I761" si="600">SUM(I762:I764)</f>
        <v>0</v>
      </c>
      <c r="J761" s="965" t="s">
        <v>151</v>
      </c>
      <c r="K761" s="352">
        <f t="shared" si="598"/>
        <v>0</v>
      </c>
      <c r="L761" s="56">
        <f t="shared" ref="L761:M761" si="601">SUM(L762:L764)</f>
        <v>0</v>
      </c>
      <c r="M761" s="56">
        <f t="shared" si="601"/>
        <v>0</v>
      </c>
      <c r="N761" s="66">
        <f t="shared" si="597"/>
        <v>0</v>
      </c>
    </row>
    <row r="762" spans="1:14" ht="23.25">
      <c r="A762" s="937"/>
      <c r="B762" s="896"/>
      <c r="C762" s="915"/>
      <c r="D762" s="231" t="s">
        <v>18</v>
      </c>
      <c r="E762" s="197"/>
      <c r="F762" s="197"/>
      <c r="G762" s="197"/>
      <c r="H762" s="197"/>
      <c r="I762" s="198"/>
      <c r="J762" s="1081"/>
      <c r="K762" s="430"/>
      <c r="L762" s="198"/>
      <c r="M762" s="198"/>
      <c r="N762" s="222">
        <f t="shared" si="597"/>
        <v>0</v>
      </c>
    </row>
    <row r="763" spans="1:14" ht="23.25">
      <c r="A763" s="937"/>
      <c r="B763" s="896"/>
      <c r="C763" s="915"/>
      <c r="D763" s="231" t="s">
        <v>10</v>
      </c>
      <c r="E763" s="197"/>
      <c r="F763" s="197"/>
      <c r="G763" s="197"/>
      <c r="H763" s="197"/>
      <c r="I763" s="198"/>
      <c r="J763" s="1081"/>
      <c r="K763" s="430"/>
      <c r="L763" s="198"/>
      <c r="M763" s="198"/>
      <c r="N763" s="222">
        <f t="shared" si="597"/>
        <v>0</v>
      </c>
    </row>
    <row r="764" spans="1:14" ht="23.25">
      <c r="A764" s="938"/>
      <c r="B764" s="897"/>
      <c r="C764" s="916"/>
      <c r="D764" s="232" t="s">
        <v>11</v>
      </c>
      <c r="E764" s="199"/>
      <c r="F764" s="199"/>
      <c r="G764" s="199"/>
      <c r="H764" s="199"/>
      <c r="I764" s="198"/>
      <c r="J764" s="1082"/>
      <c r="K764" s="431"/>
      <c r="L764" s="198"/>
      <c r="M764" s="198"/>
      <c r="N764" s="222">
        <f t="shared" si="597"/>
        <v>0</v>
      </c>
    </row>
    <row r="765" spans="1:14" ht="20.25" customHeight="1">
      <c r="A765" s="862" t="s">
        <v>47</v>
      </c>
      <c r="B765" s="841"/>
      <c r="C765" s="844"/>
      <c r="D765" s="232"/>
      <c r="E765" s="288"/>
      <c r="F765" s="288"/>
      <c r="G765" s="288"/>
      <c r="H765" s="288"/>
      <c r="I765" s="288"/>
      <c r="J765" s="288"/>
      <c r="K765" s="288"/>
      <c r="L765" s="288"/>
      <c r="M765" s="288"/>
      <c r="N765" s="288"/>
    </row>
    <row r="766" spans="1:14" ht="39" customHeight="1">
      <c r="A766" s="289">
        <v>5</v>
      </c>
      <c r="B766" s="872" t="s">
        <v>441</v>
      </c>
      <c r="C766" s="873"/>
      <c r="D766" s="873"/>
      <c r="E766" s="873"/>
      <c r="F766" s="873"/>
      <c r="G766" s="873"/>
      <c r="H766" s="873"/>
      <c r="I766" s="873"/>
      <c r="J766" s="873"/>
      <c r="K766" s="873"/>
      <c r="L766" s="873"/>
      <c r="M766" s="873"/>
      <c r="N766" s="874"/>
    </row>
    <row r="767" spans="1:14" s="281" customFormat="1" ht="23.25">
      <c r="A767" s="892" t="s">
        <v>437</v>
      </c>
      <c r="B767" s="895" t="s">
        <v>435</v>
      </c>
      <c r="C767" s="898">
        <v>2020</v>
      </c>
      <c r="D767" s="477" t="s">
        <v>17</v>
      </c>
      <c r="E767" s="199">
        <v>6.97</v>
      </c>
      <c r="F767" s="199">
        <v>0</v>
      </c>
      <c r="G767" s="828">
        <v>0</v>
      </c>
      <c r="H767" s="828">
        <v>0</v>
      </c>
      <c r="I767" s="828">
        <v>0</v>
      </c>
      <c r="J767" s="881" t="s">
        <v>442</v>
      </c>
      <c r="K767" s="828">
        <v>0</v>
      </c>
      <c r="L767" s="828">
        <v>0</v>
      </c>
      <c r="M767" s="828">
        <v>0</v>
      </c>
      <c r="N767" s="837">
        <v>6.97</v>
      </c>
    </row>
    <row r="768" spans="1:14" s="281" customFormat="1" ht="23.25">
      <c r="A768" s="893"/>
      <c r="B768" s="896"/>
      <c r="C768" s="899"/>
      <c r="D768" s="845" t="s">
        <v>18</v>
      </c>
      <c r="E768" s="199">
        <v>0</v>
      </c>
      <c r="F768" s="199">
        <v>0</v>
      </c>
      <c r="G768" s="828">
        <v>0</v>
      </c>
      <c r="H768" s="828">
        <v>0</v>
      </c>
      <c r="I768" s="828">
        <v>0</v>
      </c>
      <c r="J768" s="882"/>
      <c r="K768" s="828">
        <v>0</v>
      </c>
      <c r="L768" s="828">
        <v>0</v>
      </c>
      <c r="M768" s="828">
        <v>0</v>
      </c>
      <c r="N768" s="837">
        <v>0</v>
      </c>
    </row>
    <row r="769" spans="1:14" s="281" customFormat="1" ht="23.25">
      <c r="A769" s="893"/>
      <c r="B769" s="896"/>
      <c r="C769" s="899"/>
      <c r="D769" s="845" t="s">
        <v>10</v>
      </c>
      <c r="E769" s="199">
        <v>6.7549999999999999</v>
      </c>
      <c r="F769" s="199">
        <v>0</v>
      </c>
      <c r="G769" s="828">
        <v>0</v>
      </c>
      <c r="H769" s="828">
        <v>0</v>
      </c>
      <c r="I769" s="828">
        <v>0</v>
      </c>
      <c r="J769" s="882"/>
      <c r="K769" s="828">
        <v>0</v>
      </c>
      <c r="L769" s="828">
        <v>0</v>
      </c>
      <c r="M769" s="828">
        <v>0</v>
      </c>
      <c r="N769" s="837">
        <v>6.75</v>
      </c>
    </row>
    <row r="770" spans="1:14" s="281" customFormat="1" ht="23.25">
      <c r="A770" s="894"/>
      <c r="B770" s="897"/>
      <c r="C770" s="900"/>
      <c r="D770" s="864" t="s">
        <v>11</v>
      </c>
      <c r="E770" s="199">
        <v>0.21</v>
      </c>
      <c r="F770" s="199">
        <v>0</v>
      </c>
      <c r="G770" s="828">
        <v>0</v>
      </c>
      <c r="H770" s="828">
        <v>0</v>
      </c>
      <c r="I770" s="828">
        <v>0</v>
      </c>
      <c r="J770" s="883"/>
      <c r="K770" s="828">
        <v>0</v>
      </c>
      <c r="L770" s="828">
        <v>0</v>
      </c>
      <c r="M770" s="828">
        <v>0</v>
      </c>
      <c r="N770" s="837">
        <v>0.21</v>
      </c>
    </row>
    <row r="771" spans="1:14" s="281" customFormat="1" ht="23.25">
      <c r="A771" s="892" t="s">
        <v>146</v>
      </c>
      <c r="B771" s="895" t="s">
        <v>436</v>
      </c>
      <c r="C771" s="898">
        <v>2020</v>
      </c>
      <c r="D771" s="477" t="s">
        <v>17</v>
      </c>
      <c r="E771" s="199">
        <v>15.004</v>
      </c>
      <c r="F771" s="199">
        <v>0</v>
      </c>
      <c r="G771" s="828">
        <v>0</v>
      </c>
      <c r="H771" s="828">
        <v>0</v>
      </c>
      <c r="I771" s="828">
        <v>0</v>
      </c>
      <c r="J771" s="901"/>
      <c r="K771" s="828">
        <v>0</v>
      </c>
      <c r="L771" s="828">
        <v>0</v>
      </c>
      <c r="M771" s="828">
        <v>0</v>
      </c>
      <c r="N771" s="837">
        <v>15.004</v>
      </c>
    </row>
    <row r="772" spans="1:14" s="281" customFormat="1" ht="23.25">
      <c r="A772" s="893"/>
      <c r="B772" s="896"/>
      <c r="C772" s="899"/>
      <c r="D772" s="845" t="s">
        <v>18</v>
      </c>
      <c r="E772" s="199">
        <v>0</v>
      </c>
      <c r="F772" s="199">
        <v>0</v>
      </c>
      <c r="G772" s="828">
        <v>0</v>
      </c>
      <c r="H772" s="828">
        <v>0</v>
      </c>
      <c r="I772" s="828">
        <v>0</v>
      </c>
      <c r="J772" s="902"/>
      <c r="K772" s="828">
        <v>0</v>
      </c>
      <c r="L772" s="828">
        <v>0</v>
      </c>
      <c r="M772" s="828">
        <v>0</v>
      </c>
      <c r="N772" s="837">
        <v>0</v>
      </c>
    </row>
    <row r="773" spans="1:14" s="281" customFormat="1" ht="23.25">
      <c r="A773" s="893"/>
      <c r="B773" s="896"/>
      <c r="C773" s="899"/>
      <c r="D773" s="845" t="s">
        <v>10</v>
      </c>
      <c r="E773" s="199">
        <v>15.004</v>
      </c>
      <c r="F773" s="199">
        <v>0</v>
      </c>
      <c r="G773" s="828">
        <v>0</v>
      </c>
      <c r="H773" s="828">
        <v>0</v>
      </c>
      <c r="I773" s="828">
        <v>0</v>
      </c>
      <c r="J773" s="902"/>
      <c r="K773" s="828">
        <v>0</v>
      </c>
      <c r="L773" s="828">
        <v>0</v>
      </c>
      <c r="M773" s="828">
        <v>0</v>
      </c>
      <c r="N773" s="837">
        <v>15.004</v>
      </c>
    </row>
    <row r="774" spans="1:14" s="281" customFormat="1" ht="23.25">
      <c r="A774" s="894"/>
      <c r="B774" s="897"/>
      <c r="C774" s="900"/>
      <c r="D774" s="864" t="s">
        <v>11</v>
      </c>
      <c r="E774" s="199">
        <v>0</v>
      </c>
      <c r="F774" s="199">
        <v>0</v>
      </c>
      <c r="G774" s="828">
        <v>0</v>
      </c>
      <c r="H774" s="828">
        <v>0</v>
      </c>
      <c r="I774" s="828">
        <v>0</v>
      </c>
      <c r="J774" s="903"/>
      <c r="K774" s="828">
        <v>0</v>
      </c>
      <c r="L774" s="828">
        <v>0</v>
      </c>
      <c r="M774" s="828">
        <v>0</v>
      </c>
      <c r="N774" s="837">
        <v>0</v>
      </c>
    </row>
    <row r="775" spans="1:14" ht="39" customHeight="1">
      <c r="A775" s="289">
        <v>5</v>
      </c>
      <c r="B775" s="872" t="s">
        <v>44</v>
      </c>
      <c r="C775" s="873"/>
      <c r="D775" s="873"/>
      <c r="E775" s="873"/>
      <c r="F775" s="873"/>
      <c r="G775" s="873"/>
      <c r="H775" s="873"/>
      <c r="I775" s="873"/>
      <c r="J775" s="873"/>
      <c r="K775" s="873"/>
      <c r="L775" s="873"/>
      <c r="M775" s="873"/>
      <c r="N775" s="874"/>
    </row>
    <row r="776" spans="1:14" ht="22.5" customHeight="1">
      <c r="A776" s="875" t="s">
        <v>43</v>
      </c>
      <c r="B776" s="884" t="s">
        <v>444</v>
      </c>
      <c r="C776" s="878"/>
      <c r="D776" s="230" t="s">
        <v>17</v>
      </c>
      <c r="E776" s="56">
        <f t="shared" ref="E776:M776" si="602">SUM(E777:E779)</f>
        <v>3</v>
      </c>
      <c r="F776" s="56">
        <f t="shared" si="602"/>
        <v>2.94</v>
      </c>
      <c r="G776" s="56">
        <f t="shared" si="602"/>
        <v>0</v>
      </c>
      <c r="H776" s="56">
        <f t="shared" si="602"/>
        <v>0</v>
      </c>
      <c r="I776" s="56">
        <f t="shared" si="602"/>
        <v>0</v>
      </c>
      <c r="J776" s="881" t="s">
        <v>443</v>
      </c>
      <c r="K776" s="352">
        <f t="shared" si="602"/>
        <v>0</v>
      </c>
      <c r="L776" s="56">
        <f t="shared" si="602"/>
        <v>0</v>
      </c>
      <c r="M776" s="56">
        <f t="shared" si="602"/>
        <v>0</v>
      </c>
      <c r="N776" s="66">
        <f t="shared" ref="N776:N779" si="603">E776+H776+I776+K776+L776+M776</f>
        <v>3</v>
      </c>
    </row>
    <row r="777" spans="1:14" ht="23.25">
      <c r="A777" s="876"/>
      <c r="B777" s="885"/>
      <c r="C777" s="879"/>
      <c r="D777" s="231" t="s">
        <v>18</v>
      </c>
      <c r="E777" s="197">
        <v>0</v>
      </c>
      <c r="F777" s="197">
        <v>0</v>
      </c>
      <c r="G777" s="197">
        <v>0</v>
      </c>
      <c r="H777" s="197">
        <v>0</v>
      </c>
      <c r="I777" s="197">
        <v>0</v>
      </c>
      <c r="J777" s="882"/>
      <c r="K777" s="430"/>
      <c r="L777" s="197">
        <v>0</v>
      </c>
      <c r="M777" s="197">
        <v>0</v>
      </c>
      <c r="N777" s="222">
        <f t="shared" si="603"/>
        <v>0</v>
      </c>
    </row>
    <row r="778" spans="1:14" ht="20.25" customHeight="1">
      <c r="A778" s="876"/>
      <c r="B778" s="885"/>
      <c r="C778" s="879"/>
      <c r="D778" s="231" t="s">
        <v>10</v>
      </c>
      <c r="E778" s="197">
        <v>2.91</v>
      </c>
      <c r="F778" s="197">
        <v>2.85</v>
      </c>
      <c r="G778" s="197">
        <v>0</v>
      </c>
      <c r="H778" s="197">
        <v>0</v>
      </c>
      <c r="I778" s="197">
        <v>0</v>
      </c>
      <c r="J778" s="882"/>
      <c r="K778" s="430"/>
      <c r="L778" s="197">
        <v>0</v>
      </c>
      <c r="M778" s="197">
        <v>0</v>
      </c>
      <c r="N778" s="222">
        <f t="shared" si="603"/>
        <v>2.91</v>
      </c>
    </row>
    <row r="779" spans="1:14" ht="126.75" customHeight="1">
      <c r="A779" s="877"/>
      <c r="B779" s="885"/>
      <c r="C779" s="880"/>
      <c r="D779" s="476" t="s">
        <v>11</v>
      </c>
      <c r="E779" s="199">
        <v>0.09</v>
      </c>
      <c r="F779" s="199">
        <v>0.09</v>
      </c>
      <c r="G779" s="199">
        <v>0</v>
      </c>
      <c r="H779" s="199">
        <v>0</v>
      </c>
      <c r="I779" s="199">
        <v>0</v>
      </c>
      <c r="J779" s="883"/>
      <c r="K779" s="431"/>
      <c r="L779" s="199">
        <v>0</v>
      </c>
      <c r="M779" s="199">
        <v>0</v>
      </c>
      <c r="N779" s="222">
        <f t="shared" si="603"/>
        <v>0.09</v>
      </c>
    </row>
    <row r="780" spans="1:14">
      <c r="B780" s="564"/>
    </row>
    <row r="781" spans="1:14">
      <c r="B781" s="564"/>
    </row>
    <row r="782" spans="1:14">
      <c r="B782" s="564"/>
    </row>
  </sheetData>
  <mergeCells count="622">
    <mergeCell ref="J267:J270"/>
    <mergeCell ref="J289:J292"/>
    <mergeCell ref="L342:N342"/>
    <mergeCell ref="B343:B346"/>
    <mergeCell ref="C343:C346"/>
    <mergeCell ref="J343:J346"/>
    <mergeCell ref="C347:J347"/>
    <mergeCell ref="L347:N347"/>
    <mergeCell ref="B348:B351"/>
    <mergeCell ref="C348:C351"/>
    <mergeCell ref="J348:J351"/>
    <mergeCell ref="C295:J295"/>
    <mergeCell ref="L295:N295"/>
    <mergeCell ref="B296:B299"/>
    <mergeCell ref="C296:C299"/>
    <mergeCell ref="J296:J299"/>
    <mergeCell ref="C302:J302"/>
    <mergeCell ref="L302:N302"/>
    <mergeCell ref="B303:B306"/>
    <mergeCell ref="C303:C306"/>
    <mergeCell ref="J303:J306"/>
    <mergeCell ref="B282:B285"/>
    <mergeCell ref="B311:B314"/>
    <mergeCell ref="C311:C314"/>
    <mergeCell ref="B649:B652"/>
    <mergeCell ref="C649:C652"/>
    <mergeCell ref="B145:B148"/>
    <mergeCell ref="C145:C148"/>
    <mergeCell ref="A170:A171"/>
    <mergeCell ref="A172:A173"/>
    <mergeCell ref="A174:A175"/>
    <mergeCell ref="A176:A177"/>
    <mergeCell ref="A169:N169"/>
    <mergeCell ref="A564:A567"/>
    <mergeCell ref="C564:C567"/>
    <mergeCell ref="J564:J567"/>
    <mergeCell ref="B565:B567"/>
    <mergeCell ref="A557:A558"/>
    <mergeCell ref="A211:A214"/>
    <mergeCell ref="B211:B214"/>
    <mergeCell ref="C211:C214"/>
    <mergeCell ref="J211:J214"/>
    <mergeCell ref="A215:A218"/>
    <mergeCell ref="A352:A355"/>
    <mergeCell ref="C352:C355"/>
    <mergeCell ref="J352:J355"/>
    <mergeCell ref="B353:B355"/>
    <mergeCell ref="B155:B158"/>
    <mergeCell ref="B159:B162"/>
    <mergeCell ref="C159:C162"/>
    <mergeCell ref="J145:J148"/>
    <mergeCell ref="J151:J154"/>
    <mergeCell ref="B141:B144"/>
    <mergeCell ref="C141:C144"/>
    <mergeCell ref="J141:J144"/>
    <mergeCell ref="C125:C128"/>
    <mergeCell ref="B129:B132"/>
    <mergeCell ref="C129:C132"/>
    <mergeCell ref="B133:B136"/>
    <mergeCell ref="C133:C136"/>
    <mergeCell ref="B137:B140"/>
    <mergeCell ref="C137:C140"/>
    <mergeCell ref="J137:J140"/>
    <mergeCell ref="B151:B154"/>
    <mergeCell ref="C151:C154"/>
    <mergeCell ref="J219:J222"/>
    <mergeCell ref="C244:J244"/>
    <mergeCell ref="L244:N244"/>
    <mergeCell ref="C95:J95"/>
    <mergeCell ref="L95:N95"/>
    <mergeCell ref="A96:A99"/>
    <mergeCell ref="B96:B99"/>
    <mergeCell ref="C96:C99"/>
    <mergeCell ref="A100:A103"/>
    <mergeCell ref="B100:B103"/>
    <mergeCell ref="C100:C103"/>
    <mergeCell ref="J96:J99"/>
    <mergeCell ref="J100:J103"/>
    <mergeCell ref="C106:J106"/>
    <mergeCell ref="L106:N106"/>
    <mergeCell ref="B107:B110"/>
    <mergeCell ref="C107:C110"/>
    <mergeCell ref="B111:B114"/>
    <mergeCell ref="C111:C114"/>
    <mergeCell ref="A115:A116"/>
    <mergeCell ref="B117:B120"/>
    <mergeCell ref="C117:C120"/>
    <mergeCell ref="J107:J110"/>
    <mergeCell ref="C155:C158"/>
    <mergeCell ref="C559:J559"/>
    <mergeCell ref="L559:N559"/>
    <mergeCell ref="A560:A563"/>
    <mergeCell ref="B560:B563"/>
    <mergeCell ref="A551:A554"/>
    <mergeCell ref="C551:C554"/>
    <mergeCell ref="J551:J554"/>
    <mergeCell ref="B552:B554"/>
    <mergeCell ref="A556:N556"/>
    <mergeCell ref="C560:C563"/>
    <mergeCell ref="J560:J563"/>
    <mergeCell ref="L546:N546"/>
    <mergeCell ref="A547:A550"/>
    <mergeCell ref="B547:B550"/>
    <mergeCell ref="C547:C550"/>
    <mergeCell ref="J547:J550"/>
    <mergeCell ref="A536:A539"/>
    <mergeCell ref="C536:C539"/>
    <mergeCell ref="J536:J539"/>
    <mergeCell ref="B537:B539"/>
    <mergeCell ref="A541:N541"/>
    <mergeCell ref="A529:A532"/>
    <mergeCell ref="B529:B532"/>
    <mergeCell ref="C529:C532"/>
    <mergeCell ref="J529:J532"/>
    <mergeCell ref="A520:A523"/>
    <mergeCell ref="C520:C523"/>
    <mergeCell ref="J520:J523"/>
    <mergeCell ref="B521:B523"/>
    <mergeCell ref="A525:N525"/>
    <mergeCell ref="A478:A481"/>
    <mergeCell ref="B478:B481"/>
    <mergeCell ref="C478:C481"/>
    <mergeCell ref="J478:J481"/>
    <mergeCell ref="A486:A489"/>
    <mergeCell ref="B486:B489"/>
    <mergeCell ref="A526:A527"/>
    <mergeCell ref="C528:J528"/>
    <mergeCell ref="L528:N528"/>
    <mergeCell ref="C486:C489"/>
    <mergeCell ref="J486:J489"/>
    <mergeCell ref="A492:A493"/>
    <mergeCell ref="A494:A495"/>
    <mergeCell ref="A496:A497"/>
    <mergeCell ref="A500:A501"/>
    <mergeCell ref="A515:A518"/>
    <mergeCell ref="B515:B518"/>
    <mergeCell ref="J515:J518"/>
    <mergeCell ref="B503:B506"/>
    <mergeCell ref="C503:C506"/>
    <mergeCell ref="J503:J506"/>
    <mergeCell ref="B507:B510"/>
    <mergeCell ref="C507:C510"/>
    <mergeCell ref="J507:J510"/>
    <mergeCell ref="L473:N473"/>
    <mergeCell ref="A460:A463"/>
    <mergeCell ref="B460:B463"/>
    <mergeCell ref="C460:C463"/>
    <mergeCell ref="J460:J463"/>
    <mergeCell ref="A464:N464"/>
    <mergeCell ref="J465:J466"/>
    <mergeCell ref="A474:A477"/>
    <mergeCell ref="B474:B477"/>
    <mergeCell ref="C474:C477"/>
    <mergeCell ref="J474:J477"/>
    <mergeCell ref="C473:J473"/>
    <mergeCell ref="L455:N455"/>
    <mergeCell ref="A456:A459"/>
    <mergeCell ref="B456:B459"/>
    <mergeCell ref="C456:C459"/>
    <mergeCell ref="J456:J459"/>
    <mergeCell ref="A443:A446"/>
    <mergeCell ref="C443:C446"/>
    <mergeCell ref="J443:J446"/>
    <mergeCell ref="B444:B446"/>
    <mergeCell ref="A448:N448"/>
    <mergeCell ref="A453:A454"/>
    <mergeCell ref="C455:J455"/>
    <mergeCell ref="A428:A429"/>
    <mergeCell ref="A436:A437"/>
    <mergeCell ref="C438:J438"/>
    <mergeCell ref="L438:N438"/>
    <mergeCell ref="A439:A442"/>
    <mergeCell ref="B439:B442"/>
    <mergeCell ref="C439:C442"/>
    <mergeCell ref="J439:J442"/>
    <mergeCell ref="A430:A433"/>
    <mergeCell ref="C430:C433"/>
    <mergeCell ref="J430:J433"/>
    <mergeCell ref="B431:B433"/>
    <mergeCell ref="A435:N435"/>
    <mergeCell ref="C423:J423"/>
    <mergeCell ref="L423:N423"/>
    <mergeCell ref="A424:A427"/>
    <mergeCell ref="B424:B427"/>
    <mergeCell ref="C424:C427"/>
    <mergeCell ref="J424:J427"/>
    <mergeCell ref="A415:A418"/>
    <mergeCell ref="C415:C418"/>
    <mergeCell ref="J415:J418"/>
    <mergeCell ref="B416:B418"/>
    <mergeCell ref="A420:N420"/>
    <mergeCell ref="A767:A770"/>
    <mergeCell ref="B767:B770"/>
    <mergeCell ref="C767:C770"/>
    <mergeCell ref="A747:A750"/>
    <mergeCell ref="B747:B750"/>
    <mergeCell ref="C747:C750"/>
    <mergeCell ref="B766:N766"/>
    <mergeCell ref="A751:A754"/>
    <mergeCell ref="B751:B754"/>
    <mergeCell ref="C751:C754"/>
    <mergeCell ref="A757:A760"/>
    <mergeCell ref="B757:B760"/>
    <mergeCell ref="C757:C760"/>
    <mergeCell ref="J767:J770"/>
    <mergeCell ref="J747:J750"/>
    <mergeCell ref="A761:A764"/>
    <mergeCell ref="B761:B764"/>
    <mergeCell ref="C761:C764"/>
    <mergeCell ref="B10:B13"/>
    <mergeCell ref="C10:C13"/>
    <mergeCell ref="A10:A13"/>
    <mergeCell ref="C574:C577"/>
    <mergeCell ref="A589:A592"/>
    <mergeCell ref="B589:B592"/>
    <mergeCell ref="C589:C592"/>
    <mergeCell ref="B578:N578"/>
    <mergeCell ref="B588:N588"/>
    <mergeCell ref="B574:B577"/>
    <mergeCell ref="B579:B582"/>
    <mergeCell ref="C579:C582"/>
    <mergeCell ref="A579:A582"/>
    <mergeCell ref="A583:A586"/>
    <mergeCell ref="B583:B586"/>
    <mergeCell ref="C583:C586"/>
    <mergeCell ref="L188:N188"/>
    <mergeCell ref="A189:A192"/>
    <mergeCell ref="J579:J582"/>
    <mergeCell ref="J583:J586"/>
    <mergeCell ref="B189:B192"/>
    <mergeCell ref="C189:C192"/>
    <mergeCell ref="A394:A397"/>
    <mergeCell ref="B394:B397"/>
    <mergeCell ref="B741:B744"/>
    <mergeCell ref="A195:A196"/>
    <mergeCell ref="C197:J197"/>
    <mergeCell ref="L197:N197"/>
    <mergeCell ref="A198:A201"/>
    <mergeCell ref="B198:B201"/>
    <mergeCell ref="J198:J201"/>
    <mergeCell ref="B253:B256"/>
    <mergeCell ref="J253:J256"/>
    <mergeCell ref="C238:C241"/>
    <mergeCell ref="J238:J241"/>
    <mergeCell ref="J589:J592"/>
    <mergeCell ref="A202:A205"/>
    <mergeCell ref="A574:A577"/>
    <mergeCell ref="C210:J210"/>
    <mergeCell ref="L210:N210"/>
    <mergeCell ref="A231:A234"/>
    <mergeCell ref="B231:B234"/>
    <mergeCell ref="C231:C234"/>
    <mergeCell ref="J231:J234"/>
    <mergeCell ref="A249:N249"/>
    <mergeCell ref="A250:A251"/>
    <mergeCell ref="C252:J252"/>
    <mergeCell ref="A390:A393"/>
    <mergeCell ref="B746:N746"/>
    <mergeCell ref="B756:N756"/>
    <mergeCell ref="J751:J754"/>
    <mergeCell ref="J757:J760"/>
    <mergeCell ref="J761:J764"/>
    <mergeCell ref="J163:J166"/>
    <mergeCell ref="B164:B166"/>
    <mergeCell ref="A194:N194"/>
    <mergeCell ref="L252:N252"/>
    <mergeCell ref="A245:A248"/>
    <mergeCell ref="B245:B248"/>
    <mergeCell ref="C245:C248"/>
    <mergeCell ref="J245:J248"/>
    <mergeCell ref="A223:A226"/>
    <mergeCell ref="B223:B226"/>
    <mergeCell ref="C223:C226"/>
    <mergeCell ref="J223:J226"/>
    <mergeCell ref="A227:A230"/>
    <mergeCell ref="B227:B230"/>
    <mergeCell ref="C227:C230"/>
    <mergeCell ref="J227:J230"/>
    <mergeCell ref="A741:A744"/>
    <mergeCell ref="B203:B205"/>
    <mergeCell ref="A207:N207"/>
    <mergeCell ref="A235:A236"/>
    <mergeCell ref="C237:J237"/>
    <mergeCell ref="L237:N237"/>
    <mergeCell ref="A238:A241"/>
    <mergeCell ref="B238:B241"/>
    <mergeCell ref="A208:A209"/>
    <mergeCell ref="L281:N281"/>
    <mergeCell ref="A242:A243"/>
    <mergeCell ref="A253:A256"/>
    <mergeCell ref="L259:N259"/>
    <mergeCell ref="A260:A263"/>
    <mergeCell ref="J260:J263"/>
    <mergeCell ref="A271:N271"/>
    <mergeCell ref="C274:J274"/>
    <mergeCell ref="L274:N274"/>
    <mergeCell ref="B275:B278"/>
    <mergeCell ref="C275:C278"/>
    <mergeCell ref="J275:J278"/>
    <mergeCell ref="B215:B218"/>
    <mergeCell ref="C215:C218"/>
    <mergeCell ref="J215:J218"/>
    <mergeCell ref="A219:A222"/>
    <mergeCell ref="B219:B222"/>
    <mergeCell ref="C219:C222"/>
    <mergeCell ref="A365:A368"/>
    <mergeCell ref="B365:B368"/>
    <mergeCell ref="C365:C368"/>
    <mergeCell ref="J365:J368"/>
    <mergeCell ref="C202:C205"/>
    <mergeCell ref="J202:J205"/>
    <mergeCell ref="B260:B263"/>
    <mergeCell ref="C260:C263"/>
    <mergeCell ref="C259:J259"/>
    <mergeCell ref="C281:J281"/>
    <mergeCell ref="A357:N357"/>
    <mergeCell ref="A358:A359"/>
    <mergeCell ref="C282:C285"/>
    <mergeCell ref="C288:J288"/>
    <mergeCell ref="L288:N288"/>
    <mergeCell ref="C289:C292"/>
    <mergeCell ref="B289:B292"/>
    <mergeCell ref="C266:J266"/>
    <mergeCell ref="L266:N266"/>
    <mergeCell ref="A267:A270"/>
    <mergeCell ref="B267:B270"/>
    <mergeCell ref="C267:C270"/>
    <mergeCell ref="C310:J310"/>
    <mergeCell ref="L310:N310"/>
    <mergeCell ref="L2:N2"/>
    <mergeCell ref="L33:N33"/>
    <mergeCell ref="A24:N24"/>
    <mergeCell ref="L19:N19"/>
    <mergeCell ref="A16:N16"/>
    <mergeCell ref="A20:A23"/>
    <mergeCell ref="C20:C23"/>
    <mergeCell ref="C19:J19"/>
    <mergeCell ref="C33:J33"/>
    <mergeCell ref="A2:J2"/>
    <mergeCell ref="C3:D3"/>
    <mergeCell ref="E3:I3"/>
    <mergeCell ref="J3:J4"/>
    <mergeCell ref="J5:J8"/>
    <mergeCell ref="L3:M3"/>
    <mergeCell ref="N3:N4"/>
    <mergeCell ref="A5:A8"/>
    <mergeCell ref="B5:B8"/>
    <mergeCell ref="C5:C8"/>
    <mergeCell ref="A25:A26"/>
    <mergeCell ref="A31:A32"/>
    <mergeCell ref="A27:A28"/>
    <mergeCell ref="A29:A30"/>
    <mergeCell ref="J10:J13"/>
    <mergeCell ref="A17:A18"/>
    <mergeCell ref="B20:B23"/>
    <mergeCell ref="A89:A92"/>
    <mergeCell ref="J20:J23"/>
    <mergeCell ref="B89:B92"/>
    <mergeCell ref="A41:N41"/>
    <mergeCell ref="C44:J44"/>
    <mergeCell ref="L44:N44"/>
    <mergeCell ref="A45:A48"/>
    <mergeCell ref="B45:B48"/>
    <mergeCell ref="C45:C48"/>
    <mergeCell ref="J45:J48"/>
    <mergeCell ref="A34:A37"/>
    <mergeCell ref="B34:B37"/>
    <mergeCell ref="J34:J37"/>
    <mergeCell ref="A49:A52"/>
    <mergeCell ref="B49:B52"/>
    <mergeCell ref="C49:C52"/>
    <mergeCell ref="A53:A56"/>
    <mergeCell ref="B53:B56"/>
    <mergeCell ref="C53:C56"/>
    <mergeCell ref="A57:A60"/>
    <mergeCell ref="B61:B64"/>
    <mergeCell ref="C61:C64"/>
    <mergeCell ref="C34:C37"/>
    <mergeCell ref="A38:N38"/>
    <mergeCell ref="A178:N178"/>
    <mergeCell ref="A167:N167"/>
    <mergeCell ref="J89:J92"/>
    <mergeCell ref="J49:J52"/>
    <mergeCell ref="J53:J56"/>
    <mergeCell ref="J57:J60"/>
    <mergeCell ref="J61:J64"/>
    <mergeCell ref="J65:J68"/>
    <mergeCell ref="J69:J72"/>
    <mergeCell ref="J73:J76"/>
    <mergeCell ref="J77:J80"/>
    <mergeCell ref="J81:J84"/>
    <mergeCell ref="C89:C92"/>
    <mergeCell ref="A73:A76"/>
    <mergeCell ref="B73:B76"/>
    <mergeCell ref="C73:C76"/>
    <mergeCell ref="A163:A166"/>
    <mergeCell ref="C163:C166"/>
    <mergeCell ref="J111:J114"/>
    <mergeCell ref="B121:B124"/>
    <mergeCell ref="C121:C124"/>
    <mergeCell ref="B125:B128"/>
    <mergeCell ref="A179:A180"/>
    <mergeCell ref="C181:J181"/>
    <mergeCell ref="L181:N181"/>
    <mergeCell ref="A182:A185"/>
    <mergeCell ref="B182:B185"/>
    <mergeCell ref="C182:C185"/>
    <mergeCell ref="J182:J185"/>
    <mergeCell ref="A186:A187"/>
    <mergeCell ref="C188:J188"/>
    <mergeCell ref="A307:N307"/>
    <mergeCell ref="J311:J314"/>
    <mergeCell ref="C317:J317"/>
    <mergeCell ref="L317:N317"/>
    <mergeCell ref="B318:B321"/>
    <mergeCell ref="C318:C321"/>
    <mergeCell ref="J318:J321"/>
    <mergeCell ref="A322:N322"/>
    <mergeCell ref="A325:N325"/>
    <mergeCell ref="C328:J328"/>
    <mergeCell ref="L328:N328"/>
    <mergeCell ref="B329:B332"/>
    <mergeCell ref="C329:C332"/>
    <mergeCell ref="J329:J332"/>
    <mergeCell ref="C335:J335"/>
    <mergeCell ref="L335:N335"/>
    <mergeCell ref="B336:B339"/>
    <mergeCell ref="C336:C339"/>
    <mergeCell ref="J336:J339"/>
    <mergeCell ref="C342:J342"/>
    <mergeCell ref="L389:N389"/>
    <mergeCell ref="B617:B620"/>
    <mergeCell ref="C617:C620"/>
    <mergeCell ref="J617:J620"/>
    <mergeCell ref="B621:B624"/>
    <mergeCell ref="C621:C624"/>
    <mergeCell ref="J621:J624"/>
    <mergeCell ref="J574:J577"/>
    <mergeCell ref="C360:J360"/>
    <mergeCell ref="L360:N360"/>
    <mergeCell ref="A572:N572"/>
    <mergeCell ref="A371:N371"/>
    <mergeCell ref="C376:J376"/>
    <mergeCell ref="L376:N376"/>
    <mergeCell ref="A377:A380"/>
    <mergeCell ref="B377:B380"/>
    <mergeCell ref="J377:J380"/>
    <mergeCell ref="A369:A370"/>
    <mergeCell ref="A381:A384"/>
    <mergeCell ref="C381:C384"/>
    <mergeCell ref="J381:J384"/>
    <mergeCell ref="B382:B384"/>
    <mergeCell ref="A386:N386"/>
    <mergeCell ref="B645:B648"/>
    <mergeCell ref="C645:C648"/>
    <mergeCell ref="J645:J648"/>
    <mergeCell ref="B625:B628"/>
    <mergeCell ref="C625:C628"/>
    <mergeCell ref="J625:J628"/>
    <mergeCell ref="B629:B632"/>
    <mergeCell ref="C629:C632"/>
    <mergeCell ref="J629:J632"/>
    <mergeCell ref="B633:B636"/>
    <mergeCell ref="C633:C636"/>
    <mergeCell ref="J633:J636"/>
    <mergeCell ref="B637:B640"/>
    <mergeCell ref="C637:C640"/>
    <mergeCell ref="J637:J640"/>
    <mergeCell ref="J398:J401"/>
    <mergeCell ref="A408:A409"/>
    <mergeCell ref="L410:N410"/>
    <mergeCell ref="A411:A414"/>
    <mergeCell ref="B482:B485"/>
    <mergeCell ref="J482:J485"/>
    <mergeCell ref="C389:J389"/>
    <mergeCell ref="B641:B644"/>
    <mergeCell ref="C641:C644"/>
    <mergeCell ref="J641:J644"/>
    <mergeCell ref="C609:C612"/>
    <mergeCell ref="B390:B393"/>
    <mergeCell ref="C390:C393"/>
    <mergeCell ref="J390:J393"/>
    <mergeCell ref="C410:J410"/>
    <mergeCell ref="B411:B414"/>
    <mergeCell ref="C411:C414"/>
    <mergeCell ref="J411:J414"/>
    <mergeCell ref="A407:N407"/>
    <mergeCell ref="A402:A405"/>
    <mergeCell ref="B403:B405"/>
    <mergeCell ref="C402:C405"/>
    <mergeCell ref="J402:J405"/>
    <mergeCell ref="A421:A422"/>
    <mergeCell ref="B57:B60"/>
    <mergeCell ref="C57:C60"/>
    <mergeCell ref="A61:A64"/>
    <mergeCell ref="A65:A68"/>
    <mergeCell ref="B65:B68"/>
    <mergeCell ref="C65:C68"/>
    <mergeCell ref="A69:A72"/>
    <mergeCell ref="B69:B72"/>
    <mergeCell ref="C69:C72"/>
    <mergeCell ref="B609:B612"/>
    <mergeCell ref="J609:J612"/>
    <mergeCell ref="B605:B608"/>
    <mergeCell ref="C605:C608"/>
    <mergeCell ref="J605:J608"/>
    <mergeCell ref="A77:A80"/>
    <mergeCell ref="B77:B80"/>
    <mergeCell ref="C77:C80"/>
    <mergeCell ref="A81:A84"/>
    <mergeCell ref="B81:B84"/>
    <mergeCell ref="C81:C84"/>
    <mergeCell ref="C511:C514"/>
    <mergeCell ref="C515:C518"/>
    <mergeCell ref="A491:N491"/>
    <mergeCell ref="C502:J502"/>
    <mergeCell ref="L502:N502"/>
    <mergeCell ref="A511:A514"/>
    <mergeCell ref="B511:B514"/>
    <mergeCell ref="J511:J514"/>
    <mergeCell ref="C394:C397"/>
    <mergeCell ref="J394:J397"/>
    <mergeCell ref="A398:A401"/>
    <mergeCell ref="B398:B401"/>
    <mergeCell ref="C398:C401"/>
    <mergeCell ref="A533:N533"/>
    <mergeCell ref="A534:A535"/>
    <mergeCell ref="A542:A543"/>
    <mergeCell ref="C546:J546"/>
    <mergeCell ref="A653:A656"/>
    <mergeCell ref="B653:B656"/>
    <mergeCell ref="C653:C656"/>
    <mergeCell ref="J653:J656"/>
    <mergeCell ref="B657:B660"/>
    <mergeCell ref="C657:C660"/>
    <mergeCell ref="J657:J660"/>
    <mergeCell ref="J649:J652"/>
    <mergeCell ref="B613:B616"/>
    <mergeCell ref="C613:C616"/>
    <mergeCell ref="J613:J616"/>
    <mergeCell ref="B593:B596"/>
    <mergeCell ref="C593:C596"/>
    <mergeCell ref="J593:J596"/>
    <mergeCell ref="B597:B600"/>
    <mergeCell ref="C597:C600"/>
    <mergeCell ref="J597:J600"/>
    <mergeCell ref="B601:B604"/>
    <mergeCell ref="C601:C604"/>
    <mergeCell ref="J601:J604"/>
    <mergeCell ref="B661:B664"/>
    <mergeCell ref="C661:C664"/>
    <mergeCell ref="J661:J664"/>
    <mergeCell ref="B665:B668"/>
    <mergeCell ref="C665:C668"/>
    <mergeCell ref="J665:J668"/>
    <mergeCell ref="B669:B672"/>
    <mergeCell ref="C669:C672"/>
    <mergeCell ref="J669:J672"/>
    <mergeCell ref="B673:B676"/>
    <mergeCell ref="C673:C676"/>
    <mergeCell ref="J673:J676"/>
    <mergeCell ref="B677:B680"/>
    <mergeCell ref="C677:C680"/>
    <mergeCell ref="J677:J680"/>
    <mergeCell ref="B681:B684"/>
    <mergeCell ref="C681:C684"/>
    <mergeCell ref="J681:J684"/>
    <mergeCell ref="B685:B688"/>
    <mergeCell ref="C685:C688"/>
    <mergeCell ref="J685:J688"/>
    <mergeCell ref="B689:B692"/>
    <mergeCell ref="C689:C692"/>
    <mergeCell ref="J689:J692"/>
    <mergeCell ref="B693:B696"/>
    <mergeCell ref="C693:C696"/>
    <mergeCell ref="J693:J696"/>
    <mergeCell ref="B697:B700"/>
    <mergeCell ref="C697:C700"/>
    <mergeCell ref="J697:J700"/>
    <mergeCell ref="B701:B704"/>
    <mergeCell ref="C701:C704"/>
    <mergeCell ref="J701:J704"/>
    <mergeCell ref="B705:B708"/>
    <mergeCell ref="C705:C708"/>
    <mergeCell ref="J705:J708"/>
    <mergeCell ref="B733:B736"/>
    <mergeCell ref="C733:C736"/>
    <mergeCell ref="J733:J736"/>
    <mergeCell ref="B709:B712"/>
    <mergeCell ref="J709:J712"/>
    <mergeCell ref="B713:B716"/>
    <mergeCell ref="J713:J716"/>
    <mergeCell ref="B717:B720"/>
    <mergeCell ref="C717:C720"/>
    <mergeCell ref="J717:J720"/>
    <mergeCell ref="B721:B724"/>
    <mergeCell ref="C721:C724"/>
    <mergeCell ref="J721:J724"/>
    <mergeCell ref="B775:N775"/>
    <mergeCell ref="A776:A779"/>
    <mergeCell ref="C776:C779"/>
    <mergeCell ref="J776:J779"/>
    <mergeCell ref="B776:B779"/>
    <mergeCell ref="B85:B88"/>
    <mergeCell ref="J85:J88"/>
    <mergeCell ref="A771:A774"/>
    <mergeCell ref="B771:B774"/>
    <mergeCell ref="C771:C774"/>
    <mergeCell ref="J771:J774"/>
    <mergeCell ref="B361:B364"/>
    <mergeCell ref="A361:A364"/>
    <mergeCell ref="C361:C364"/>
    <mergeCell ref="J361:J364"/>
    <mergeCell ref="B737:B740"/>
    <mergeCell ref="C737:C740"/>
    <mergeCell ref="J737:J740"/>
    <mergeCell ref="B725:B728"/>
    <mergeCell ref="C725:C728"/>
    <mergeCell ref="J725:J728"/>
    <mergeCell ref="B729:B732"/>
    <mergeCell ref="C729:C732"/>
    <mergeCell ref="J729:J732"/>
  </mergeCells>
  <pageMargins left="0.19685039370078741" right="0.19685039370078741" top="0.19685039370078741" bottom="0.19685039370078741" header="0.15748031496062992" footer="0.15748031496062992"/>
  <pageSetup paperSize="9" scale="36" fitToHeight="0" orientation="landscape" r:id="rId1"/>
</worksheet>
</file>

<file path=xl/worksheets/sheet2.xml><?xml version="1.0" encoding="utf-8"?>
<worksheet xmlns="http://schemas.openxmlformats.org/spreadsheetml/2006/main" xmlns:r="http://schemas.openxmlformats.org/officeDocument/2006/relationships">
  <dimension ref="A1:AZ207"/>
  <sheetViews>
    <sheetView zoomScale="50" zoomScaleNormal="50" zoomScaleSheetLayoutView="50" workbookViewId="0">
      <pane xSplit="3" ySplit="4" topLeftCell="R53" activePane="bottomRight" state="frozen"/>
      <selection pane="topRight" activeCell="D1" sqref="D1"/>
      <selection pane="bottomLeft" activeCell="A5" sqref="A5"/>
      <selection pane="bottomRight" activeCell="W31" sqref="W31"/>
    </sheetView>
  </sheetViews>
  <sheetFormatPr defaultRowHeight="20.25"/>
  <cols>
    <col min="1" max="1" width="7.42578125" style="1" customWidth="1"/>
    <col min="2" max="2" width="65.28515625" style="2" customWidth="1"/>
    <col min="3" max="3" width="14.5703125" style="2" customWidth="1"/>
    <col min="4" max="4" width="25.140625" style="3" customWidth="1"/>
    <col min="5" max="5" width="21.7109375" style="2" customWidth="1"/>
    <col min="6" max="6" width="21.85546875" style="2" customWidth="1"/>
    <col min="7" max="7" width="22.42578125" style="2" customWidth="1"/>
    <col min="8" max="9" width="18.28515625" style="2" customWidth="1"/>
    <col min="10" max="10" width="68.28515625" style="2" customWidth="1"/>
    <col min="11" max="11" width="21.5703125" style="2" customWidth="1"/>
    <col min="12" max="13" width="14.140625" style="2" customWidth="1"/>
    <col min="14" max="14" width="18.5703125" style="2" customWidth="1"/>
    <col min="15" max="15" width="3.7109375" style="134" customWidth="1"/>
    <col min="16" max="16" width="14.7109375" style="215" customWidth="1"/>
    <col min="17" max="17" width="9.140625" style="135"/>
    <col min="18" max="18" width="55.140625" style="135" customWidth="1"/>
    <col min="19" max="19" width="28.85546875" style="129" customWidth="1"/>
    <col min="20" max="20" width="36" style="129" customWidth="1"/>
    <col min="21" max="21" width="34" style="129" customWidth="1"/>
    <col min="22" max="22" width="30.28515625" style="129" customWidth="1"/>
    <col min="23" max="23" width="32" style="135" customWidth="1"/>
    <col min="24" max="24" width="28" style="135" customWidth="1"/>
    <col min="25" max="26" width="9.140625" style="135"/>
    <col min="27" max="27" width="55.140625" style="135" customWidth="1"/>
    <col min="28" max="28" width="28.85546875" style="129" customWidth="1"/>
    <col min="29" max="29" width="36" style="129" customWidth="1"/>
    <col min="30" max="30" width="34" style="129" customWidth="1"/>
    <col min="31" max="31" width="30.28515625" style="129" customWidth="1"/>
    <col min="32" max="32" width="32" style="135" customWidth="1"/>
    <col min="33" max="33" width="28" style="135" customWidth="1"/>
    <col min="34" max="43" width="9.140625" style="135"/>
    <col min="44" max="52" width="9.140625" style="134"/>
  </cols>
  <sheetData>
    <row r="1" spans="1:52" ht="25.5">
      <c r="B1" s="228" t="s">
        <v>72</v>
      </c>
      <c r="N1" s="34" t="s">
        <v>66</v>
      </c>
    </row>
    <row r="2" spans="1:52" ht="90" customHeight="1" thickBot="1">
      <c r="A2" s="1022" t="str">
        <f>'Приложение 1 (ОТЧЕТНЫЙ ПЕРИОД)'!A2:J2</f>
        <v xml:space="preserve">ИНФОРМАЦИЯ
 по показателям и мероприятиям дорожных карт по достижению показателей
 Указа Президента Российской Федерации от 07.05.2018 № 204
городской округ Спасск-Дальний </v>
      </c>
      <c r="B2" s="1022"/>
      <c r="C2" s="1022"/>
      <c r="D2" s="1022"/>
      <c r="E2" s="1022"/>
      <c r="F2" s="1022"/>
      <c r="G2" s="1022"/>
      <c r="H2" s="1022"/>
      <c r="I2" s="1022"/>
      <c r="J2" s="1022"/>
      <c r="K2" s="1017" t="s">
        <v>30</v>
      </c>
      <c r="L2" s="1017"/>
      <c r="M2" s="1017"/>
      <c r="N2" s="1017"/>
      <c r="X2" s="128" t="s">
        <v>81</v>
      </c>
    </row>
    <row r="3" spans="1:52" ht="44.25" customHeight="1" thickBot="1">
      <c r="A3" s="14" t="s">
        <v>0</v>
      </c>
      <c r="B3" s="15" t="s">
        <v>1</v>
      </c>
      <c r="C3" s="1023" t="s">
        <v>2</v>
      </c>
      <c r="D3" s="1024"/>
      <c r="E3" s="1025" t="s">
        <v>3</v>
      </c>
      <c r="F3" s="1026"/>
      <c r="G3" s="1026"/>
      <c r="H3" s="1026"/>
      <c r="I3" s="1026"/>
      <c r="J3" s="1167" t="s">
        <v>20</v>
      </c>
      <c r="K3" s="416" t="s">
        <v>333</v>
      </c>
      <c r="L3" s="1193" t="s">
        <v>3</v>
      </c>
      <c r="M3" s="1194"/>
      <c r="N3" s="1169" t="s">
        <v>25</v>
      </c>
      <c r="R3" s="180" t="s">
        <v>69</v>
      </c>
      <c r="W3" s="136"/>
      <c r="X3" s="136"/>
      <c r="Y3" s="136"/>
      <c r="Z3" s="136"/>
      <c r="AH3" s="136"/>
      <c r="AI3" s="136"/>
      <c r="AJ3" s="136"/>
      <c r="AK3" s="136"/>
      <c r="AL3" s="136"/>
      <c r="AM3" s="136"/>
      <c r="AN3" s="136"/>
      <c r="AO3" s="136"/>
      <c r="AP3" s="136"/>
    </row>
    <row r="4" spans="1:52" ht="193.5" customHeight="1" thickBot="1">
      <c r="A4" s="14"/>
      <c r="B4" s="127" t="str">
        <f>'Приложение 1 (ОТЧЕТНЫЙ ПЕРИОД)'!B4</f>
        <v>городской округ Спасск-Дальний</v>
      </c>
      <c r="C4" s="16" t="s">
        <v>4</v>
      </c>
      <c r="D4" s="17" t="s">
        <v>5</v>
      </c>
      <c r="E4" s="39" t="s">
        <v>339</v>
      </c>
      <c r="F4" s="17" t="s">
        <v>19</v>
      </c>
      <c r="G4" s="71" t="str">
        <f>'Приложение 1 (ОТЧЕТНЫЙ ПЕРИОД)'!G4</f>
        <v>профинанси-ровано (кассовый расход) /исполнение 
на 29.06.2020</v>
      </c>
      <c r="H4" s="19" t="s">
        <v>340</v>
      </c>
      <c r="I4" s="40" t="s">
        <v>341</v>
      </c>
      <c r="J4" s="1168"/>
      <c r="K4" s="417" t="s">
        <v>334</v>
      </c>
      <c r="L4" s="18" t="s">
        <v>7</v>
      </c>
      <c r="M4" s="25" t="s">
        <v>8</v>
      </c>
      <c r="N4" s="1170"/>
      <c r="P4" s="221" t="s">
        <v>65</v>
      </c>
      <c r="R4" s="149" t="str">
        <f>B4</f>
        <v>городской округ Спасск-Дальний</v>
      </c>
      <c r="S4" s="150" t="s">
        <v>70</v>
      </c>
      <c r="T4" s="150" t="s">
        <v>71</v>
      </c>
      <c r="U4" s="150" t="s">
        <v>73</v>
      </c>
      <c r="V4" s="196" t="str">
        <f>G4</f>
        <v>профинанси-ровано (кассовый расход) /исполнение 
на 29.06.2020</v>
      </c>
      <c r="W4" s="150" t="s">
        <v>68</v>
      </c>
      <c r="X4" s="151" t="s">
        <v>67</v>
      </c>
      <c r="Y4" s="136"/>
      <c r="Z4" s="136"/>
      <c r="AH4" s="136"/>
      <c r="AI4" s="136"/>
      <c r="AJ4" s="136"/>
      <c r="AK4" s="136"/>
      <c r="AL4" s="136"/>
      <c r="AM4" s="136"/>
      <c r="AN4" s="136"/>
      <c r="AO4" s="136"/>
      <c r="AP4" s="136"/>
    </row>
    <row r="5" spans="1:52" s="28" customFormat="1" ht="24.75" customHeight="1" thickBot="1">
      <c r="A5" s="1037"/>
      <c r="B5" s="1178" t="s">
        <v>50</v>
      </c>
      <c r="C5" s="1180"/>
      <c r="D5" s="57" t="s">
        <v>9</v>
      </c>
      <c r="E5" s="160">
        <f t="shared" ref="E5:N5" si="0">E6+E7+E8</f>
        <v>438.16878500000001</v>
      </c>
      <c r="F5" s="160">
        <f t="shared" si="0"/>
        <v>308.89719500000001</v>
      </c>
      <c r="G5" s="160">
        <f t="shared" si="0"/>
        <v>58.570000000000014</v>
      </c>
      <c r="H5" s="160">
        <f t="shared" si="0"/>
        <v>383.95616399999994</v>
      </c>
      <c r="I5" s="160">
        <f t="shared" si="0"/>
        <v>536.40636399999994</v>
      </c>
      <c r="J5" s="1182"/>
      <c r="K5" s="160">
        <f t="shared" si="0"/>
        <v>179.79849999999999</v>
      </c>
      <c r="L5" s="160">
        <f t="shared" si="0"/>
        <v>485.95124300000009</v>
      </c>
      <c r="M5" s="160">
        <f t="shared" si="0"/>
        <v>381.27941400000003</v>
      </c>
      <c r="N5" s="160">
        <f t="shared" si="0"/>
        <v>2387.5514700000003</v>
      </c>
      <c r="O5" s="137"/>
      <c r="P5" s="216"/>
      <c r="Q5" s="138"/>
      <c r="R5" s="1178" t="str">
        <f>B5</f>
        <v xml:space="preserve">ВСЕГО </v>
      </c>
      <c r="S5" s="57" t="str">
        <f>D5</f>
        <v>Всего</v>
      </c>
      <c r="T5" s="57">
        <f>E5</f>
        <v>438.16878500000001</v>
      </c>
      <c r="U5" s="57">
        <f t="shared" ref="U5:V5" si="1">F5</f>
        <v>308.89719500000001</v>
      </c>
      <c r="V5" s="57">
        <f t="shared" si="1"/>
        <v>58.570000000000014</v>
      </c>
      <c r="W5" s="57">
        <f>F5/E5%</f>
        <v>70.497307333291658</v>
      </c>
      <c r="X5" s="57">
        <f>G5/F5%</f>
        <v>18.961000924595645</v>
      </c>
      <c r="Y5" s="138"/>
      <c r="Z5" s="138"/>
      <c r="AH5" s="138"/>
      <c r="AI5" s="138"/>
      <c r="AJ5" s="138"/>
      <c r="AK5" s="138"/>
      <c r="AL5" s="138"/>
      <c r="AM5" s="138"/>
      <c r="AN5" s="138"/>
      <c r="AO5" s="138"/>
      <c r="AP5" s="138"/>
      <c r="AQ5" s="138"/>
      <c r="AR5" s="137"/>
      <c r="AS5" s="137"/>
      <c r="AT5" s="137"/>
      <c r="AU5" s="137"/>
      <c r="AV5" s="137"/>
      <c r="AW5" s="137"/>
      <c r="AX5" s="137"/>
      <c r="AY5" s="137"/>
      <c r="AZ5" s="137"/>
    </row>
    <row r="6" spans="1:52" s="28" customFormat="1" ht="24.75" customHeight="1" thickBot="1">
      <c r="A6" s="1038"/>
      <c r="B6" s="1179"/>
      <c r="C6" s="1181"/>
      <c r="D6" s="57" t="s">
        <v>18</v>
      </c>
      <c r="E6" s="160">
        <f t="shared" ref="E6:I8" si="2">E19+E135</f>
        <v>49.41</v>
      </c>
      <c r="F6" s="160">
        <f t="shared" si="2"/>
        <v>38.856999999999999</v>
      </c>
      <c r="G6" s="160">
        <f t="shared" si="2"/>
        <v>1.7</v>
      </c>
      <c r="H6" s="160">
        <f t="shared" si="2"/>
        <v>64.928742999999997</v>
      </c>
      <c r="I6" s="160">
        <f t="shared" si="2"/>
        <v>142.28874300000001</v>
      </c>
      <c r="J6" s="1183"/>
      <c r="K6" s="160">
        <f t="shared" ref="K6:M8" si="3">K19+K135</f>
        <v>4.4459999999999997</v>
      </c>
      <c r="L6" s="160">
        <f t="shared" si="3"/>
        <v>95.005829000000006</v>
      </c>
      <c r="M6" s="160">
        <f t="shared" si="3"/>
        <v>79.510000000000005</v>
      </c>
      <c r="N6" s="160">
        <f t="shared" ref="N6" si="4">N19+N135</f>
        <v>435.58931500000006</v>
      </c>
      <c r="O6" s="137"/>
      <c r="P6" s="216"/>
      <c r="Q6" s="138"/>
      <c r="R6" s="1179"/>
      <c r="S6" s="156"/>
      <c r="T6" s="156"/>
      <c r="U6" s="156"/>
      <c r="V6" s="156"/>
      <c r="W6" s="152"/>
      <c r="X6" s="153"/>
      <c r="Y6" s="138"/>
      <c r="Z6" s="138"/>
      <c r="AH6" s="138"/>
      <c r="AI6" s="138"/>
      <c r="AJ6" s="138"/>
      <c r="AK6" s="138"/>
      <c r="AL6" s="138"/>
      <c r="AM6" s="138"/>
      <c r="AN6" s="138"/>
      <c r="AO6" s="138"/>
      <c r="AP6" s="138"/>
      <c r="AQ6" s="138"/>
      <c r="AR6" s="137"/>
      <c r="AS6" s="137"/>
      <c r="AT6" s="137"/>
      <c r="AU6" s="137"/>
      <c r="AV6" s="137"/>
      <c r="AW6" s="137"/>
      <c r="AX6" s="137"/>
      <c r="AY6" s="137"/>
      <c r="AZ6" s="137"/>
    </row>
    <row r="7" spans="1:52" s="28" customFormat="1" ht="24.75" customHeight="1" thickBot="1">
      <c r="A7" s="1038"/>
      <c r="B7" s="1179"/>
      <c r="C7" s="1181"/>
      <c r="D7" s="57" t="s">
        <v>10</v>
      </c>
      <c r="E7" s="160">
        <f t="shared" si="2"/>
        <v>245.93384399999997</v>
      </c>
      <c r="F7" s="160">
        <f t="shared" si="2"/>
        <v>131.569704</v>
      </c>
      <c r="G7" s="160">
        <f t="shared" si="2"/>
        <v>6.07</v>
      </c>
      <c r="H7" s="160">
        <f t="shared" si="2"/>
        <v>176.08062100000001</v>
      </c>
      <c r="I7" s="160">
        <f t="shared" si="2"/>
        <v>248.86662099999998</v>
      </c>
      <c r="J7" s="1183"/>
      <c r="K7" s="160">
        <f t="shared" si="3"/>
        <v>114.523</v>
      </c>
      <c r="L7" s="160">
        <f t="shared" si="3"/>
        <v>245.39441400000001</v>
      </c>
      <c r="M7" s="160">
        <f t="shared" si="3"/>
        <v>156.63841400000001</v>
      </c>
      <c r="N7" s="160">
        <f t="shared" ref="N7" si="5">N20+N136</f>
        <v>1169.517914</v>
      </c>
      <c r="O7" s="137"/>
      <c r="P7" s="216"/>
      <c r="Q7" s="138"/>
      <c r="R7" s="1179"/>
      <c r="S7" s="156"/>
      <c r="T7" s="156"/>
      <c r="U7" s="156"/>
      <c r="V7" s="156"/>
      <c r="W7" s="152"/>
      <c r="X7" s="153"/>
      <c r="Y7" s="138"/>
      <c r="Z7" s="138"/>
      <c r="AH7" s="138"/>
      <c r="AI7" s="138"/>
      <c r="AJ7" s="138"/>
      <c r="AK7" s="138"/>
      <c r="AL7" s="138"/>
      <c r="AM7" s="138"/>
      <c r="AN7" s="138"/>
      <c r="AO7" s="138"/>
      <c r="AP7" s="138"/>
      <c r="AQ7" s="138"/>
      <c r="AR7" s="137"/>
      <c r="AS7" s="137"/>
      <c r="AT7" s="137"/>
      <c r="AU7" s="137"/>
      <c r="AV7" s="137"/>
      <c r="AW7" s="137"/>
      <c r="AX7" s="137"/>
      <c r="AY7" s="137"/>
      <c r="AZ7" s="137"/>
    </row>
    <row r="8" spans="1:52" s="28" customFormat="1" ht="24.75" customHeight="1" thickBot="1">
      <c r="A8" s="1038"/>
      <c r="B8" s="1179"/>
      <c r="C8" s="1181"/>
      <c r="D8" s="174" t="s">
        <v>11</v>
      </c>
      <c r="E8" s="181">
        <f t="shared" si="2"/>
        <v>142.82494100000002</v>
      </c>
      <c r="F8" s="181">
        <f t="shared" si="2"/>
        <v>138.47049100000001</v>
      </c>
      <c r="G8" s="181">
        <f t="shared" si="2"/>
        <v>50.800000000000011</v>
      </c>
      <c r="H8" s="181">
        <f t="shared" si="2"/>
        <v>142.94679999999997</v>
      </c>
      <c r="I8" s="181">
        <f t="shared" si="2"/>
        <v>145.251</v>
      </c>
      <c r="J8" s="1183"/>
      <c r="K8" s="181">
        <f>K21+K137</f>
        <v>60.829500000000003</v>
      </c>
      <c r="L8" s="181">
        <f t="shared" si="3"/>
        <v>145.55100000000004</v>
      </c>
      <c r="M8" s="181">
        <f t="shared" si="3"/>
        <v>145.13100000000003</v>
      </c>
      <c r="N8" s="181">
        <f t="shared" ref="N8" si="6">N21+N137</f>
        <v>782.44424100000003</v>
      </c>
      <c r="O8" s="137"/>
      <c r="P8" s="216"/>
      <c r="Q8" s="138"/>
      <c r="R8" s="1202"/>
      <c r="S8" s="157"/>
      <c r="T8" s="157"/>
      <c r="U8" s="157"/>
      <c r="V8" s="157"/>
      <c r="W8" s="154"/>
      <c r="X8" s="155"/>
      <c r="Y8" s="138"/>
      <c r="Z8" s="138"/>
      <c r="AH8" s="138"/>
      <c r="AI8" s="138"/>
      <c r="AJ8" s="138"/>
      <c r="AK8" s="138"/>
      <c r="AL8" s="138"/>
      <c r="AM8" s="138"/>
      <c r="AN8" s="138"/>
      <c r="AO8" s="138"/>
      <c r="AP8" s="138"/>
      <c r="AQ8" s="138"/>
      <c r="AR8" s="137"/>
      <c r="AS8" s="137"/>
      <c r="AT8" s="137"/>
      <c r="AU8" s="137"/>
      <c r="AV8" s="137"/>
      <c r="AW8" s="137"/>
      <c r="AX8" s="137"/>
      <c r="AY8" s="137"/>
      <c r="AZ8" s="137"/>
    </row>
    <row r="9" spans="1:52" s="27" customFormat="1" ht="11.25" customHeight="1">
      <c r="A9" s="182"/>
      <c r="B9" s="175"/>
      <c r="C9" s="176"/>
      <c r="D9" s="177"/>
      <c r="E9" s="178"/>
      <c r="F9" s="178"/>
      <c r="G9" s="178"/>
      <c r="H9" s="178"/>
      <c r="I9" s="178"/>
      <c r="J9" s="178"/>
      <c r="K9" s="178"/>
      <c r="L9" s="178"/>
      <c r="M9" s="178"/>
      <c r="N9" s="179"/>
      <c r="O9" s="139"/>
      <c r="P9" s="217"/>
      <c r="Q9" s="140"/>
      <c r="R9" s="140"/>
      <c r="S9" s="131"/>
      <c r="T9" s="131"/>
      <c r="U9" s="131"/>
      <c r="V9" s="131"/>
      <c r="W9" s="140"/>
      <c r="X9" s="140"/>
      <c r="Y9" s="140"/>
      <c r="Z9" s="140"/>
      <c r="AH9" s="140"/>
      <c r="AI9" s="140"/>
      <c r="AJ9" s="140"/>
      <c r="AK9" s="140"/>
      <c r="AL9" s="140"/>
      <c r="AM9" s="140"/>
      <c r="AN9" s="140"/>
      <c r="AO9" s="140"/>
      <c r="AP9" s="140"/>
      <c r="AQ9" s="140"/>
      <c r="AR9" s="139"/>
      <c r="AS9" s="139"/>
      <c r="AT9" s="139"/>
      <c r="AU9" s="139"/>
      <c r="AV9" s="139"/>
      <c r="AW9" s="139"/>
      <c r="AX9" s="139"/>
      <c r="AY9" s="139"/>
      <c r="AZ9" s="139"/>
    </row>
    <row r="10" spans="1:52" s="27" customFormat="1" ht="11.25" customHeight="1">
      <c r="A10" s="183"/>
      <c r="B10" s="118"/>
      <c r="C10" s="42"/>
      <c r="D10" s="46"/>
      <c r="E10" s="43"/>
      <c r="F10" s="43"/>
      <c r="G10" s="43"/>
      <c r="H10" s="43"/>
      <c r="I10" s="43"/>
      <c r="J10" s="43"/>
      <c r="K10" s="43"/>
      <c r="L10" s="43"/>
      <c r="M10" s="43"/>
      <c r="N10" s="44"/>
      <c r="O10" s="139"/>
      <c r="P10" s="217"/>
      <c r="Q10" s="140"/>
      <c r="R10" s="140"/>
      <c r="S10" s="131"/>
      <c r="T10" s="131"/>
      <c r="U10" s="131"/>
      <c r="V10" s="131"/>
      <c r="W10" s="140"/>
      <c r="X10" s="140"/>
      <c r="Y10" s="140"/>
      <c r="Z10" s="140"/>
      <c r="AH10" s="140"/>
      <c r="AI10" s="140"/>
      <c r="AJ10" s="140"/>
      <c r="AK10" s="140"/>
      <c r="AL10" s="140"/>
      <c r="AM10" s="140"/>
      <c r="AN10" s="140"/>
      <c r="AO10" s="140"/>
      <c r="AP10" s="140"/>
      <c r="AQ10" s="140"/>
      <c r="AR10" s="139"/>
      <c r="AS10" s="139"/>
      <c r="AT10" s="139"/>
      <c r="AU10" s="139"/>
      <c r="AV10" s="139"/>
      <c r="AW10" s="139"/>
      <c r="AX10" s="139"/>
      <c r="AY10" s="139"/>
      <c r="AZ10" s="139"/>
    </row>
    <row r="11" spans="1:52" s="27" customFormat="1" ht="17.25" customHeight="1">
      <c r="A11" s="183"/>
      <c r="B11" s="119" t="s">
        <v>65</v>
      </c>
      <c r="C11" s="101"/>
      <c r="D11" s="106" t="s">
        <v>9</v>
      </c>
      <c r="E11" s="120">
        <f>E5-'Приложение 1 (ОТЧЕТНЫЙ ПЕРИОД)'!E5</f>
        <v>0</v>
      </c>
      <c r="F11" s="120">
        <f>F5-'Приложение 1 (ОТЧЕТНЫЙ ПЕРИОД)'!F5</f>
        <v>0</v>
      </c>
      <c r="G11" s="120">
        <f>G5-'Приложение 1 (ОТЧЕТНЫЙ ПЕРИОД)'!G5</f>
        <v>0</v>
      </c>
      <c r="H11" s="120">
        <f>H5-'Приложение 1 (ОТЧЕТНЫЙ ПЕРИОД)'!H5</f>
        <v>0</v>
      </c>
      <c r="I11" s="120">
        <f>I5-'Приложение 1 (ОТЧЕТНЫЙ ПЕРИОД)'!I5</f>
        <v>0</v>
      </c>
      <c r="J11" s="120"/>
      <c r="K11" s="120">
        <f>K5-'Приложение 1 (ОТЧЕТНЫЙ ПЕРИОД)'!K5</f>
        <v>0</v>
      </c>
      <c r="L11" s="120">
        <f>L5-'Приложение 1 (ОТЧЕТНЫЙ ПЕРИОД)'!L5</f>
        <v>0</v>
      </c>
      <c r="M11" s="120">
        <f>M5-'Приложение 1 (ОТЧЕТНЫЙ ПЕРИОД)'!M5</f>
        <v>0</v>
      </c>
      <c r="N11" s="121">
        <f>N5-'Приложение 1 (ОТЧЕТНЫЙ ПЕРИОД)'!N5</f>
        <v>0</v>
      </c>
      <c r="O11" s="141"/>
      <c r="P11" s="218">
        <f>SUM(E11:O11)</f>
        <v>0</v>
      </c>
      <c r="Q11" s="140"/>
      <c r="R11" s="140"/>
      <c r="S11" s="131"/>
      <c r="T11" s="131"/>
      <c r="U11" s="131"/>
      <c r="V11" s="131"/>
      <c r="W11" s="140"/>
      <c r="X11" s="140"/>
      <c r="Y11" s="140"/>
      <c r="Z11" s="140"/>
      <c r="AH11" s="140"/>
      <c r="AI11" s="140"/>
      <c r="AJ11" s="140"/>
      <c r="AK11" s="140"/>
      <c r="AL11" s="140"/>
      <c r="AM11" s="140"/>
      <c r="AN11" s="140"/>
      <c r="AO11" s="140"/>
      <c r="AP11" s="140"/>
      <c r="AQ11" s="140"/>
      <c r="AR11" s="139"/>
      <c r="AS11" s="139"/>
      <c r="AT11" s="139"/>
      <c r="AU11" s="139"/>
      <c r="AV11" s="139"/>
      <c r="AW11" s="139"/>
      <c r="AX11" s="139"/>
      <c r="AY11" s="139"/>
      <c r="AZ11" s="139"/>
    </row>
    <row r="12" spans="1:52" s="27" customFormat="1" ht="22.5" customHeight="1">
      <c r="A12" s="183"/>
      <c r="B12" s="119" t="s">
        <v>65</v>
      </c>
      <c r="C12" s="101"/>
      <c r="D12" s="106" t="s">
        <v>18</v>
      </c>
      <c r="E12" s="120">
        <f>E6-'Приложение 1 (ОТЧЕТНЫЙ ПЕРИОД)'!E6</f>
        <v>0</v>
      </c>
      <c r="F12" s="120">
        <f>F6-'Приложение 1 (ОТЧЕТНЫЙ ПЕРИОД)'!F6</f>
        <v>0</v>
      </c>
      <c r="G12" s="120">
        <f>G6-'Приложение 1 (ОТЧЕТНЫЙ ПЕРИОД)'!G6</f>
        <v>0</v>
      </c>
      <c r="H12" s="120">
        <f>H6-'Приложение 1 (ОТЧЕТНЫЙ ПЕРИОД)'!H6</f>
        <v>0</v>
      </c>
      <c r="I12" s="120">
        <f>I6-'Приложение 1 (ОТЧЕТНЫЙ ПЕРИОД)'!I6</f>
        <v>0</v>
      </c>
      <c r="J12" s="120"/>
      <c r="K12" s="120">
        <f>K6-'Приложение 1 (ОТЧЕТНЫЙ ПЕРИОД)'!K6</f>
        <v>0</v>
      </c>
      <c r="L12" s="120">
        <f>L6-'Приложение 1 (ОТЧЕТНЫЙ ПЕРИОД)'!L6</f>
        <v>0</v>
      </c>
      <c r="M12" s="120">
        <f>M6-'Приложение 1 (ОТЧЕТНЫЙ ПЕРИОД)'!M6</f>
        <v>0</v>
      </c>
      <c r="N12" s="121">
        <f>N6-'Приложение 1 (ОТЧЕТНЫЙ ПЕРИОД)'!N6</f>
        <v>0</v>
      </c>
      <c r="O12" s="141"/>
      <c r="P12" s="218">
        <f t="shared" ref="P12:P14" si="7">SUM(E12:O12)</f>
        <v>0</v>
      </c>
      <c r="Q12" s="140"/>
      <c r="R12" s="140"/>
      <c r="S12" s="131"/>
      <c r="T12" s="131"/>
      <c r="U12" s="131"/>
      <c r="V12" s="131"/>
      <c r="W12" s="140"/>
      <c r="X12" s="140"/>
      <c r="Y12" s="140"/>
      <c r="Z12" s="140"/>
      <c r="AH12" s="140"/>
      <c r="AI12" s="140"/>
      <c r="AJ12" s="140"/>
      <c r="AK12" s="140"/>
      <c r="AL12" s="140"/>
      <c r="AM12" s="140"/>
      <c r="AN12" s="140"/>
      <c r="AO12" s="140"/>
      <c r="AP12" s="140"/>
      <c r="AQ12" s="140"/>
      <c r="AR12" s="139"/>
      <c r="AS12" s="139"/>
      <c r="AT12" s="139"/>
      <c r="AU12" s="139"/>
      <c r="AV12" s="139"/>
      <c r="AW12" s="139"/>
      <c r="AX12" s="139"/>
      <c r="AY12" s="139"/>
      <c r="AZ12" s="139"/>
    </row>
    <row r="13" spans="1:52" s="27" customFormat="1" ht="21" customHeight="1">
      <c r="A13" s="183"/>
      <c r="B13" s="119" t="s">
        <v>65</v>
      </c>
      <c r="C13" s="101"/>
      <c r="D13" s="106" t="s">
        <v>10</v>
      </c>
      <c r="E13" s="120">
        <f>E7-'Приложение 1 (ОТЧЕТНЫЙ ПЕРИОД)'!E7</f>
        <v>0</v>
      </c>
      <c r="F13" s="120">
        <f>F7-'Приложение 1 (ОТЧЕТНЫЙ ПЕРИОД)'!F7</f>
        <v>0</v>
      </c>
      <c r="G13" s="120">
        <f>G7-'Приложение 1 (ОТЧЕТНЫЙ ПЕРИОД)'!G7</f>
        <v>0</v>
      </c>
      <c r="H13" s="120">
        <f>H7-'Приложение 1 (ОТЧЕТНЫЙ ПЕРИОД)'!H7</f>
        <v>0</v>
      </c>
      <c r="I13" s="120">
        <f>I7-'Приложение 1 (ОТЧЕТНЫЙ ПЕРИОД)'!I7</f>
        <v>0</v>
      </c>
      <c r="J13" s="120"/>
      <c r="K13" s="120">
        <f>K7-'Приложение 1 (ОТЧЕТНЫЙ ПЕРИОД)'!K7</f>
        <v>0</v>
      </c>
      <c r="L13" s="120">
        <f>L7-'Приложение 1 (ОТЧЕТНЫЙ ПЕРИОД)'!L7</f>
        <v>0</v>
      </c>
      <c r="M13" s="120">
        <f>M7-'Приложение 1 (ОТЧЕТНЫЙ ПЕРИОД)'!M7</f>
        <v>0</v>
      </c>
      <c r="N13" s="121">
        <f>N7-'Приложение 1 (ОТЧЕТНЫЙ ПЕРИОД)'!N7</f>
        <v>0</v>
      </c>
      <c r="O13" s="141"/>
      <c r="P13" s="218">
        <f t="shared" si="7"/>
        <v>0</v>
      </c>
      <c r="Q13" s="140"/>
      <c r="R13" s="140"/>
      <c r="S13" s="131"/>
      <c r="T13" s="131"/>
      <c r="U13" s="131"/>
      <c r="V13" s="131"/>
      <c r="W13" s="140"/>
      <c r="X13" s="140"/>
      <c r="Y13" s="140"/>
      <c r="Z13" s="140"/>
      <c r="AH13" s="140"/>
      <c r="AI13" s="140"/>
      <c r="AJ13" s="140"/>
      <c r="AK13" s="140"/>
      <c r="AL13" s="140"/>
      <c r="AM13" s="140"/>
      <c r="AN13" s="140"/>
      <c r="AO13" s="140"/>
      <c r="AP13" s="140"/>
      <c r="AQ13" s="140"/>
      <c r="AR13" s="139"/>
      <c r="AS13" s="139"/>
      <c r="AT13" s="139"/>
      <c r="AU13" s="139"/>
      <c r="AV13" s="139"/>
      <c r="AW13" s="139"/>
      <c r="AX13" s="139"/>
      <c r="AY13" s="139"/>
      <c r="AZ13" s="139"/>
    </row>
    <row r="14" spans="1:52" s="27" customFormat="1" ht="22.5" customHeight="1">
      <c r="A14" s="183"/>
      <c r="B14" s="119" t="s">
        <v>65</v>
      </c>
      <c r="C14" s="101"/>
      <c r="D14" s="106" t="s">
        <v>11</v>
      </c>
      <c r="E14" s="120">
        <f>E8-'Приложение 1 (ОТЧЕТНЫЙ ПЕРИОД)'!E8</f>
        <v>0</v>
      </c>
      <c r="F14" s="120">
        <f>F8-'Приложение 1 (ОТЧЕТНЫЙ ПЕРИОД)'!F8</f>
        <v>0</v>
      </c>
      <c r="G14" s="120">
        <f>G8-'Приложение 1 (ОТЧЕТНЫЙ ПЕРИОД)'!G8</f>
        <v>0</v>
      </c>
      <c r="H14" s="120">
        <f>H8-'Приложение 1 (ОТЧЕТНЫЙ ПЕРИОД)'!H8</f>
        <v>0</v>
      </c>
      <c r="I14" s="120">
        <f>I8-'Приложение 1 (ОТЧЕТНЫЙ ПЕРИОД)'!I8</f>
        <v>0</v>
      </c>
      <c r="J14" s="120"/>
      <c r="K14" s="120">
        <f>K8-'Приложение 1 (ОТЧЕТНЫЙ ПЕРИОД)'!K8</f>
        <v>0</v>
      </c>
      <c r="L14" s="120">
        <f>L8-'Приложение 1 (ОТЧЕТНЫЙ ПЕРИОД)'!L8</f>
        <v>0</v>
      </c>
      <c r="M14" s="120">
        <f>M8-'Приложение 1 (ОТЧЕТНЫЙ ПЕРИОД)'!M8</f>
        <v>0</v>
      </c>
      <c r="N14" s="121">
        <f>N8-'Приложение 1 (ОТЧЕТНЫЙ ПЕРИОД)'!N8</f>
        <v>0</v>
      </c>
      <c r="O14" s="141"/>
      <c r="P14" s="218">
        <f t="shared" si="7"/>
        <v>0</v>
      </c>
      <c r="Q14" s="140"/>
      <c r="R14" s="140"/>
      <c r="S14" s="131"/>
      <c r="T14" s="131"/>
      <c r="U14" s="131"/>
      <c r="V14" s="131"/>
      <c r="W14" s="140"/>
      <c r="X14" s="140"/>
      <c r="Y14" s="140"/>
      <c r="Z14" s="140"/>
      <c r="AH14" s="140"/>
      <c r="AI14" s="140"/>
      <c r="AJ14" s="140"/>
      <c r="AK14" s="140"/>
      <c r="AL14" s="140"/>
      <c r="AM14" s="140"/>
      <c r="AN14" s="140"/>
      <c r="AO14" s="140"/>
      <c r="AP14" s="140"/>
      <c r="AQ14" s="140"/>
      <c r="AR14" s="139"/>
      <c r="AS14" s="139"/>
      <c r="AT14" s="139"/>
      <c r="AU14" s="139"/>
      <c r="AV14" s="139"/>
      <c r="AW14" s="139"/>
      <c r="AX14" s="139"/>
      <c r="AY14" s="139"/>
      <c r="AZ14" s="139"/>
    </row>
    <row r="15" spans="1:52" s="27" customFormat="1" ht="7.5" customHeight="1">
      <c r="A15" s="183"/>
      <c r="B15" s="119"/>
      <c r="C15" s="101"/>
      <c r="D15" s="106"/>
      <c r="E15" s="120"/>
      <c r="F15" s="120"/>
      <c r="G15" s="120"/>
      <c r="H15" s="120"/>
      <c r="I15" s="120"/>
      <c r="J15" s="120"/>
      <c r="K15" s="120"/>
      <c r="L15" s="120"/>
      <c r="M15" s="120"/>
      <c r="N15" s="121"/>
      <c r="O15" s="141"/>
      <c r="P15" s="218"/>
      <c r="Q15" s="140"/>
      <c r="R15" s="140"/>
      <c r="S15" s="131"/>
      <c r="T15" s="131"/>
      <c r="U15" s="131"/>
      <c r="V15" s="131"/>
      <c r="W15" s="140"/>
      <c r="X15" s="140"/>
      <c r="Y15" s="140"/>
      <c r="Z15" s="140"/>
      <c r="AH15" s="140"/>
      <c r="AI15" s="140"/>
      <c r="AJ15" s="140"/>
      <c r="AK15" s="140"/>
      <c r="AL15" s="140"/>
      <c r="AM15" s="140"/>
      <c r="AN15" s="140"/>
      <c r="AO15" s="140"/>
      <c r="AP15" s="140"/>
      <c r="AQ15" s="140"/>
      <c r="AR15" s="139"/>
      <c r="AS15" s="139"/>
      <c r="AT15" s="139"/>
      <c r="AU15" s="139"/>
      <c r="AV15" s="139"/>
      <c r="AW15" s="139"/>
      <c r="AX15" s="139"/>
      <c r="AY15" s="139"/>
      <c r="AZ15" s="139"/>
    </row>
    <row r="16" spans="1:52" s="27" customFormat="1" ht="11.25" customHeight="1">
      <c r="A16" s="41"/>
      <c r="B16" s="45"/>
      <c r="C16" s="42"/>
      <c r="D16" s="46"/>
      <c r="E16" s="43"/>
      <c r="F16" s="43"/>
      <c r="G16" s="43"/>
      <c r="H16" s="43"/>
      <c r="I16" s="43"/>
      <c r="J16" s="43"/>
      <c r="K16" s="43"/>
      <c r="L16" s="43"/>
      <c r="M16" s="43"/>
      <c r="N16" s="44"/>
      <c r="O16" s="139"/>
      <c r="P16" s="217"/>
      <c r="Q16" s="140"/>
      <c r="R16" s="140"/>
      <c r="S16" s="131"/>
      <c r="T16" s="131"/>
      <c r="U16" s="131"/>
      <c r="V16" s="131"/>
      <c r="W16" s="140"/>
      <c r="X16" s="140"/>
      <c r="Y16" s="140"/>
      <c r="Z16" s="140"/>
      <c r="AH16" s="140"/>
      <c r="AI16" s="140"/>
      <c r="AJ16" s="140"/>
      <c r="AK16" s="140"/>
      <c r="AL16" s="140"/>
      <c r="AM16" s="140"/>
      <c r="AN16" s="140"/>
      <c r="AO16" s="140"/>
      <c r="AP16" s="140"/>
      <c r="AQ16" s="140"/>
      <c r="AR16" s="139"/>
      <c r="AS16" s="139"/>
      <c r="AT16" s="139"/>
      <c r="AU16" s="139"/>
      <c r="AV16" s="139"/>
      <c r="AW16" s="139"/>
      <c r="AX16" s="139"/>
      <c r="AY16" s="139"/>
      <c r="AZ16" s="139"/>
    </row>
    <row r="17" spans="1:52" s="27" customFormat="1" ht="11.25" customHeight="1" thickBot="1">
      <c r="A17" s="209"/>
      <c r="B17" s="210"/>
      <c r="C17" s="211"/>
      <c r="D17" s="212"/>
      <c r="E17" s="213"/>
      <c r="F17" s="213"/>
      <c r="G17" s="213"/>
      <c r="H17" s="213"/>
      <c r="I17" s="213"/>
      <c r="J17" s="213"/>
      <c r="K17" s="213"/>
      <c r="L17" s="213"/>
      <c r="M17" s="213"/>
      <c r="N17" s="214"/>
      <c r="O17" s="139"/>
      <c r="P17" s="217"/>
      <c r="Q17" s="140"/>
      <c r="R17" s="140"/>
      <c r="S17" s="131"/>
      <c r="T17" s="131"/>
      <c r="U17" s="131"/>
      <c r="V17" s="131"/>
      <c r="W17" s="140"/>
      <c r="X17" s="140"/>
      <c r="Y17" s="140"/>
      <c r="Z17" s="140"/>
      <c r="AH17" s="140"/>
      <c r="AI17" s="140"/>
      <c r="AJ17" s="140"/>
      <c r="AK17" s="140"/>
      <c r="AL17" s="140"/>
      <c r="AM17" s="140"/>
      <c r="AN17" s="140"/>
      <c r="AO17" s="140"/>
      <c r="AP17" s="140"/>
      <c r="AQ17" s="140"/>
      <c r="AR17" s="139"/>
      <c r="AS17" s="139"/>
      <c r="AT17" s="139"/>
      <c r="AU17" s="139"/>
      <c r="AV17" s="139"/>
      <c r="AW17" s="139"/>
      <c r="AX17" s="139"/>
      <c r="AY17" s="139"/>
      <c r="AZ17" s="139"/>
    </row>
    <row r="18" spans="1:52" s="28" customFormat="1" ht="24.75" customHeight="1">
      <c r="A18" s="1099"/>
      <c r="B18" s="1184" t="s">
        <v>39</v>
      </c>
      <c r="C18" s="1187"/>
      <c r="D18" s="58" t="s">
        <v>9</v>
      </c>
      <c r="E18" s="59">
        <f>'Приложение 1 (ОТЧЕТНЫЙ ПЕРИОД)'!E10</f>
        <v>268.21300000000002</v>
      </c>
      <c r="F18" s="59">
        <f>'Приложение 1 (ОТЧЕТНЫЙ ПЕРИОД)'!F10</f>
        <v>222.42240000000001</v>
      </c>
      <c r="G18" s="59">
        <f>'Приложение 1 (ОТЧЕТНЫЙ ПЕРИОД)'!G10</f>
        <v>58.055000000000014</v>
      </c>
      <c r="H18" s="59">
        <f>'Приложение 1 (ОТЧЕТНЫЙ ПЕРИОД)'!H10</f>
        <v>327.35616399999998</v>
      </c>
      <c r="I18" s="59">
        <f>'Приложение 1 (ОТЧЕТНЫЙ ПЕРИОД)'!I10</f>
        <v>469.30636399999997</v>
      </c>
      <c r="J18" s="1190"/>
      <c r="K18" s="59">
        <f>'Приложение 1 (ОТЧЕТНЫЙ ПЕРИОД)'!K10</f>
        <v>121.9665</v>
      </c>
      <c r="L18" s="59">
        <f>'Приложение 1 (ОТЧЕТНЫЙ ПЕРИОД)'!L10</f>
        <v>408.65124300000008</v>
      </c>
      <c r="M18" s="59">
        <f>'Приложение 1 (ОТЧЕТНЫЙ ПЕРИОД)'!M10</f>
        <v>293.57941400000004</v>
      </c>
      <c r="N18" s="60">
        <f>'Приложение 1 (ОТЧЕТНЫЙ ПЕРИОД)'!N10</f>
        <v>1889.0726850000001</v>
      </c>
      <c r="O18" s="137"/>
      <c r="P18" s="216"/>
      <c r="Q18" s="138"/>
      <c r="R18" s="138"/>
      <c r="S18" s="57" t="str">
        <f>D18</f>
        <v>Всего</v>
      </c>
      <c r="T18" s="57">
        <f>E18</f>
        <v>268.21300000000002</v>
      </c>
      <c r="U18" s="57">
        <f t="shared" ref="U18" si="8">F18</f>
        <v>222.42240000000001</v>
      </c>
      <c r="V18" s="57">
        <f t="shared" ref="V18" si="9">G18</f>
        <v>58.055000000000014</v>
      </c>
      <c r="W18" s="57">
        <f>F18/E18%</f>
        <v>82.927524020088498</v>
      </c>
      <c r="X18" s="57">
        <f>G18/F18%</f>
        <v>26.101238004805278</v>
      </c>
      <c r="Y18" s="138"/>
      <c r="Z18" s="138"/>
      <c r="AH18" s="138"/>
      <c r="AI18" s="138"/>
      <c r="AJ18" s="138"/>
      <c r="AK18" s="138"/>
      <c r="AL18" s="138"/>
      <c r="AM18" s="138"/>
      <c r="AN18" s="138"/>
      <c r="AO18" s="138"/>
      <c r="AP18" s="138"/>
      <c r="AQ18" s="138"/>
      <c r="AR18" s="137"/>
      <c r="AS18" s="137"/>
      <c r="AT18" s="137"/>
      <c r="AU18" s="137"/>
      <c r="AV18" s="137"/>
      <c r="AW18" s="137"/>
      <c r="AX18" s="137"/>
      <c r="AY18" s="137"/>
      <c r="AZ18" s="137"/>
    </row>
    <row r="19" spans="1:52" s="28" customFormat="1" ht="24.75" customHeight="1">
      <c r="A19" s="1100"/>
      <c r="B19" s="1185"/>
      <c r="C19" s="1188"/>
      <c r="D19" s="47" t="s">
        <v>18</v>
      </c>
      <c r="E19" s="70">
        <f>'Приложение 1 (ОТЧЕТНЫЙ ПЕРИОД)'!E11</f>
        <v>49.41</v>
      </c>
      <c r="F19" s="70">
        <f>'Приложение 1 (ОТЧЕТНЫЙ ПЕРИОД)'!F11</f>
        <v>38.856999999999999</v>
      </c>
      <c r="G19" s="70">
        <f>'Приложение 1 (ОТЧЕТНЫЙ ПЕРИОД)'!G11</f>
        <v>1.7</v>
      </c>
      <c r="H19" s="70">
        <f>'Приложение 1 (ОТЧЕТНЫЙ ПЕРИОД)'!H11</f>
        <v>64.928742999999997</v>
      </c>
      <c r="I19" s="70">
        <f>'Приложение 1 (ОТЧЕТНЫЙ ПЕРИОД)'!I11</f>
        <v>142.28874300000001</v>
      </c>
      <c r="J19" s="1191"/>
      <c r="K19" s="70">
        <f>'Приложение 1 (ОТЧЕТНЫЙ ПЕРИОД)'!K11</f>
        <v>4.4459999999999997</v>
      </c>
      <c r="L19" s="70">
        <f>'Приложение 1 (ОТЧЕТНЫЙ ПЕРИОД)'!L11</f>
        <v>95.005829000000006</v>
      </c>
      <c r="M19" s="70">
        <f>'Приложение 1 (ОТЧЕТНЫЙ ПЕРИОД)'!M11</f>
        <v>79.510000000000005</v>
      </c>
      <c r="N19" s="87">
        <f>'Приложение 1 (ОТЧЕТНЫЙ ПЕРИОД)'!N11</f>
        <v>435.58931500000006</v>
      </c>
      <c r="O19" s="137"/>
      <c r="P19" s="216"/>
      <c r="Q19" s="138"/>
      <c r="R19" s="138"/>
      <c r="S19" s="130"/>
      <c r="T19" s="130"/>
      <c r="U19" s="130"/>
      <c r="V19" s="130"/>
      <c r="W19" s="138"/>
      <c r="X19" s="138"/>
      <c r="Y19" s="138"/>
      <c r="Z19" s="138"/>
      <c r="AH19" s="138"/>
      <c r="AI19" s="138"/>
      <c r="AJ19" s="138"/>
      <c r="AK19" s="138"/>
      <c r="AL19" s="138"/>
      <c r="AM19" s="138"/>
      <c r="AN19" s="138"/>
      <c r="AO19" s="138"/>
      <c r="AP19" s="138"/>
      <c r="AQ19" s="138"/>
      <c r="AR19" s="137"/>
      <c r="AS19" s="137"/>
      <c r="AT19" s="137"/>
      <c r="AU19" s="137"/>
      <c r="AV19" s="137"/>
      <c r="AW19" s="137"/>
      <c r="AX19" s="137"/>
      <c r="AY19" s="137"/>
      <c r="AZ19" s="137"/>
    </row>
    <row r="20" spans="1:52" s="28" customFormat="1" ht="24.75" customHeight="1">
      <c r="A20" s="1100"/>
      <c r="B20" s="1185"/>
      <c r="C20" s="1188"/>
      <c r="D20" s="47" t="s">
        <v>10</v>
      </c>
      <c r="E20" s="70">
        <f>'Приложение 1 (ОТЧЕТНЫЙ ПЕРИОД)'!E12</f>
        <v>83.159499999999994</v>
      </c>
      <c r="F20" s="70">
        <f>'Приложение 1 (ОТЧЕТНЫЙ ПЕРИОД)'!F12</f>
        <v>48.662600000000005</v>
      </c>
      <c r="G20" s="70">
        <f>'Приложение 1 (ОТЧЕТНЫЙ ПЕРИОД)'!G12</f>
        <v>6.07</v>
      </c>
      <c r="H20" s="70">
        <f>'Приложение 1 (ОТЧЕТНЫЙ ПЕРИОД)'!H12</f>
        <v>122.08062100000001</v>
      </c>
      <c r="I20" s="70">
        <f>'Приложение 1 (ОТЧЕТНЫЙ ПЕРИОД)'!I12</f>
        <v>184.86662099999998</v>
      </c>
      <c r="J20" s="1191"/>
      <c r="K20" s="70">
        <f>'Приложение 1 (ОТЧЕТНЫЙ ПЕРИОД)'!K12</f>
        <v>58.747</v>
      </c>
      <c r="L20" s="70">
        <f>'Приложение 1 (ОТЧЕТНЫЙ ПЕРИОД)'!L12</f>
        <v>171.39441400000001</v>
      </c>
      <c r="M20" s="70">
        <f>'Приложение 1 (ОТЧЕТНЫЙ ПЕРИОД)'!M12</f>
        <v>72.638414000000012</v>
      </c>
      <c r="N20" s="87">
        <f>'Приложение 1 (ОТЧЕТНЫЙ ПЕРИОД)'!N12</f>
        <v>692.88657000000001</v>
      </c>
      <c r="O20" s="137"/>
      <c r="P20" s="216"/>
      <c r="Q20" s="138"/>
      <c r="R20" s="138"/>
      <c r="S20" s="130"/>
      <c r="T20" s="130"/>
      <c r="U20" s="130"/>
      <c r="V20" s="130"/>
      <c r="W20" s="138"/>
      <c r="X20" s="138"/>
      <c r="Y20" s="138"/>
      <c r="Z20" s="138"/>
      <c r="AH20" s="138"/>
      <c r="AI20" s="138"/>
      <c r="AJ20" s="138"/>
      <c r="AK20" s="138"/>
      <c r="AL20" s="138"/>
      <c r="AM20" s="138"/>
      <c r="AN20" s="138"/>
      <c r="AO20" s="138"/>
      <c r="AP20" s="138"/>
      <c r="AQ20" s="138"/>
      <c r="AR20" s="137"/>
      <c r="AS20" s="137"/>
      <c r="AT20" s="137"/>
      <c r="AU20" s="137"/>
      <c r="AV20" s="137"/>
      <c r="AW20" s="137"/>
      <c r="AX20" s="137"/>
      <c r="AY20" s="137"/>
      <c r="AZ20" s="137"/>
    </row>
    <row r="21" spans="1:52" s="28" customFormat="1" ht="24.75" customHeight="1" thickBot="1">
      <c r="A21" s="1101"/>
      <c r="B21" s="1186"/>
      <c r="C21" s="1189"/>
      <c r="D21" s="48" t="s">
        <v>11</v>
      </c>
      <c r="E21" s="68">
        <f>'Приложение 1 (ОТЧЕТНЫЙ ПЕРИОД)'!E13</f>
        <v>135.64350000000002</v>
      </c>
      <c r="F21" s="68">
        <f>'Приложение 1 (ОТЧЕТНЫЙ ПЕРИОД)'!F13</f>
        <v>134.90280000000001</v>
      </c>
      <c r="G21" s="68">
        <f>'Приложение 1 (ОТЧЕТНЫЙ ПЕРИОД)'!G13</f>
        <v>50.285000000000011</v>
      </c>
      <c r="H21" s="68">
        <f>'Приложение 1 (ОТЧЕТНЫЙ ПЕРИОД)'!H13</f>
        <v>140.34679999999997</v>
      </c>
      <c r="I21" s="68">
        <f>'Приложение 1 (ОТЧЕТНЫЙ ПЕРИОД)'!I13</f>
        <v>142.15100000000001</v>
      </c>
      <c r="J21" s="1192"/>
      <c r="K21" s="68">
        <f>'Приложение 1 (ОТЧЕТНЫЙ ПЕРИОД)'!K13</f>
        <v>58.773500000000006</v>
      </c>
      <c r="L21" s="68">
        <f>'Приложение 1 (ОТЧЕТНЫЙ ПЕРИОД)'!L13</f>
        <v>142.25100000000003</v>
      </c>
      <c r="M21" s="68">
        <f>'Приложение 1 (ОТЧЕТНЫЙ ПЕРИОД)'!M13</f>
        <v>141.43100000000004</v>
      </c>
      <c r="N21" s="69">
        <f>'Приложение 1 (ОТЧЕТНЫЙ ПЕРИОД)'!N13</f>
        <v>760.59680000000003</v>
      </c>
      <c r="O21" s="137"/>
      <c r="P21" s="216"/>
      <c r="Q21" s="138"/>
      <c r="R21" s="138"/>
      <c r="S21" s="130"/>
      <c r="T21" s="130"/>
      <c r="U21" s="130"/>
      <c r="V21" s="130"/>
      <c r="W21" s="138"/>
      <c r="X21" s="138"/>
      <c r="Y21" s="138"/>
      <c r="Z21" s="138"/>
      <c r="AH21" s="138"/>
      <c r="AI21" s="138"/>
      <c r="AJ21" s="138"/>
      <c r="AK21" s="138"/>
      <c r="AL21" s="138"/>
      <c r="AM21" s="138"/>
      <c r="AN21" s="138"/>
      <c r="AO21" s="138"/>
      <c r="AP21" s="138"/>
      <c r="AQ21" s="138"/>
      <c r="AR21" s="137"/>
      <c r="AS21" s="137"/>
      <c r="AT21" s="137"/>
      <c r="AU21" s="137"/>
      <c r="AV21" s="137"/>
      <c r="AW21" s="137"/>
      <c r="AX21" s="137"/>
      <c r="AY21" s="137"/>
      <c r="AZ21" s="137"/>
    </row>
    <row r="22" spans="1:52" s="28" customFormat="1" ht="24.75" customHeight="1">
      <c r="A22" s="115"/>
      <c r="B22" s="114"/>
      <c r="C22" s="102"/>
      <c r="D22" s="103" t="s">
        <v>65</v>
      </c>
      <c r="E22" s="104">
        <f>E19+E20+E21</f>
        <v>268.21300000000002</v>
      </c>
      <c r="F22" s="104">
        <f>F19+F20+F21</f>
        <v>222.42240000000001</v>
      </c>
      <c r="G22" s="104">
        <f>G19+G20+G21</f>
        <v>58.055000000000014</v>
      </c>
      <c r="H22" s="104">
        <f>H19+H20+H21</f>
        <v>327.35616399999998</v>
      </c>
      <c r="I22" s="104">
        <f>I19+I20+I21</f>
        <v>469.30636399999997</v>
      </c>
      <c r="J22" s="104"/>
      <c r="K22" s="104">
        <f>K19+K20+K21</f>
        <v>121.9665</v>
      </c>
      <c r="L22" s="104">
        <f>L19+L20+L21</f>
        <v>408.65124300000008</v>
      </c>
      <c r="M22" s="104">
        <f>M19+M20+M21</f>
        <v>293.57941400000004</v>
      </c>
      <c r="N22" s="105">
        <f>N19+N20+N21</f>
        <v>1889.0726850000001</v>
      </c>
      <c r="O22" s="142"/>
      <c r="P22" s="219">
        <f>SUM(E22:O22)</f>
        <v>4058.6227699999999</v>
      </c>
      <c r="Q22" s="138"/>
      <c r="R22" s="138"/>
      <c r="S22" s="130"/>
      <c r="T22" s="130"/>
      <c r="U22" s="130"/>
      <c r="V22" s="130"/>
      <c r="W22" s="138"/>
      <c r="X22" s="138"/>
      <c r="Y22" s="138"/>
      <c r="Z22" s="138"/>
      <c r="AH22" s="138"/>
      <c r="AI22" s="138"/>
      <c r="AJ22" s="138"/>
      <c r="AK22" s="138"/>
      <c r="AL22" s="138"/>
      <c r="AM22" s="138"/>
      <c r="AN22" s="138"/>
      <c r="AO22" s="138"/>
      <c r="AP22" s="138"/>
      <c r="AQ22" s="138"/>
      <c r="AR22" s="137"/>
      <c r="AS22" s="137"/>
      <c r="AT22" s="137"/>
      <c r="AU22" s="137"/>
      <c r="AV22" s="137"/>
      <c r="AW22" s="137"/>
      <c r="AX22" s="137"/>
      <c r="AY22" s="137"/>
      <c r="AZ22" s="137"/>
    </row>
    <row r="23" spans="1:52" s="28" customFormat="1" ht="24.75" customHeight="1">
      <c r="A23" s="115"/>
      <c r="B23" s="114"/>
      <c r="C23" s="101"/>
      <c r="D23" s="123" t="s">
        <v>65</v>
      </c>
      <c r="E23" s="124">
        <f>E22-E18</f>
        <v>0</v>
      </c>
      <c r="F23" s="124">
        <f>F22-F18</f>
        <v>0</v>
      </c>
      <c r="G23" s="124">
        <f>G22-G18</f>
        <v>0</v>
      </c>
      <c r="H23" s="124">
        <f>H22-H18</f>
        <v>0</v>
      </c>
      <c r="I23" s="124">
        <f>I22-I18</f>
        <v>0</v>
      </c>
      <c r="J23" s="124"/>
      <c r="K23" s="124">
        <f>K22-K18</f>
        <v>0</v>
      </c>
      <c r="L23" s="124">
        <f>L22-L18</f>
        <v>0</v>
      </c>
      <c r="M23" s="124">
        <f>M22-M18</f>
        <v>0</v>
      </c>
      <c r="N23" s="125">
        <f>N22-N18</f>
        <v>0</v>
      </c>
      <c r="O23" s="137"/>
      <c r="P23" s="218">
        <f>SUM(E23:O23)</f>
        <v>0</v>
      </c>
      <c r="Q23" s="138"/>
      <c r="R23" s="138"/>
      <c r="S23" s="130"/>
      <c r="T23" s="130"/>
      <c r="U23" s="130"/>
      <c r="V23" s="130"/>
      <c r="W23" s="138"/>
      <c r="X23" s="138"/>
      <c r="Y23" s="138"/>
      <c r="Z23" s="138"/>
      <c r="AH23" s="138"/>
      <c r="AI23" s="138"/>
      <c r="AJ23" s="138"/>
      <c r="AK23" s="138"/>
      <c r="AL23" s="138"/>
      <c r="AM23" s="138"/>
      <c r="AN23" s="138"/>
      <c r="AO23" s="138"/>
      <c r="AP23" s="138"/>
      <c r="AQ23" s="138"/>
      <c r="AR23" s="137"/>
      <c r="AS23" s="137"/>
      <c r="AT23" s="137"/>
      <c r="AU23" s="137"/>
      <c r="AV23" s="137"/>
      <c r="AW23" s="137"/>
      <c r="AX23" s="137"/>
      <c r="AY23" s="137"/>
      <c r="AZ23" s="137"/>
    </row>
    <row r="24" spans="1:52" s="28" customFormat="1" ht="24.75" customHeight="1">
      <c r="A24" s="126"/>
      <c r="B24" s="114" t="s">
        <v>65</v>
      </c>
      <c r="C24" s="101"/>
      <c r="D24" s="106" t="s">
        <v>9</v>
      </c>
      <c r="E24" s="107">
        <f t="shared" ref="E24:N24" si="10">E25+E26+E27</f>
        <v>268.21300000000002</v>
      </c>
      <c r="F24" s="107">
        <f t="shared" si="10"/>
        <v>222.42240000000001</v>
      </c>
      <c r="G24" s="107">
        <f t="shared" si="10"/>
        <v>58.055000000000014</v>
      </c>
      <c r="H24" s="107">
        <f t="shared" si="10"/>
        <v>327.35616399999998</v>
      </c>
      <c r="I24" s="107">
        <f t="shared" si="10"/>
        <v>469.30636399999997</v>
      </c>
      <c r="J24" s="107"/>
      <c r="K24" s="107">
        <f t="shared" si="10"/>
        <v>121.9665</v>
      </c>
      <c r="L24" s="107">
        <f t="shared" si="10"/>
        <v>408.65124300000008</v>
      </c>
      <c r="M24" s="107">
        <f t="shared" si="10"/>
        <v>293.57941400000004</v>
      </c>
      <c r="N24" s="107">
        <f t="shared" si="10"/>
        <v>1889.0726850000001</v>
      </c>
      <c r="O24" s="137"/>
      <c r="P24" s="218">
        <f>SUM(E24:O24)</f>
        <v>4058.6227699999999</v>
      </c>
      <c r="Q24" s="138"/>
      <c r="R24" s="138"/>
      <c r="S24" s="130"/>
      <c r="T24" s="130"/>
      <c r="U24" s="130"/>
      <c r="V24" s="130"/>
      <c r="W24" s="138"/>
      <c r="X24" s="138"/>
      <c r="Y24" s="138"/>
      <c r="Z24" s="138"/>
      <c r="AH24" s="138"/>
      <c r="AI24" s="138"/>
      <c r="AJ24" s="138"/>
      <c r="AK24" s="138"/>
      <c r="AL24" s="138"/>
      <c r="AM24" s="138"/>
      <c r="AN24" s="138"/>
      <c r="AO24" s="138"/>
      <c r="AP24" s="138"/>
      <c r="AQ24" s="138"/>
      <c r="AR24" s="137"/>
      <c r="AS24" s="137"/>
      <c r="AT24" s="137"/>
      <c r="AU24" s="137"/>
      <c r="AV24" s="137"/>
      <c r="AW24" s="137"/>
      <c r="AX24" s="137"/>
      <c r="AY24" s="137"/>
      <c r="AZ24" s="137"/>
    </row>
    <row r="25" spans="1:52" s="28" customFormat="1" ht="24.75" customHeight="1">
      <c r="A25" s="126"/>
      <c r="B25" s="114" t="s">
        <v>65</v>
      </c>
      <c r="C25" s="101"/>
      <c r="D25" s="106" t="s">
        <v>18</v>
      </c>
      <c r="E25" s="122">
        <f>E37+E44+E62+E69+E76+E83+E90+E97+E104+E111+E118+E125</f>
        <v>49.41</v>
      </c>
      <c r="F25" s="122">
        <f t="shared" ref="F25:N25" si="11">F37+F44+F62+F69+F76+F83+F90+F97+F104+F111+F118+F125</f>
        <v>38.856999999999999</v>
      </c>
      <c r="G25" s="122">
        <f t="shared" si="11"/>
        <v>1.7</v>
      </c>
      <c r="H25" s="122">
        <f t="shared" si="11"/>
        <v>64.928742999999997</v>
      </c>
      <c r="I25" s="122">
        <f t="shared" si="11"/>
        <v>142.28874300000001</v>
      </c>
      <c r="J25" s="107"/>
      <c r="K25" s="122">
        <f t="shared" si="11"/>
        <v>4.4459999999999997</v>
      </c>
      <c r="L25" s="122">
        <f t="shared" si="11"/>
        <v>95.005829000000006</v>
      </c>
      <c r="M25" s="122">
        <f t="shared" si="11"/>
        <v>79.510000000000005</v>
      </c>
      <c r="N25" s="122">
        <f t="shared" si="11"/>
        <v>435.58931500000006</v>
      </c>
      <c r="O25" s="107"/>
      <c r="P25" s="218">
        <f t="shared" ref="P25:P27" si="12">SUM(E25:O25)</f>
        <v>911.73563000000013</v>
      </c>
      <c r="Q25" s="138"/>
      <c r="R25" s="138"/>
      <c r="S25" s="130"/>
      <c r="T25" s="130"/>
      <c r="U25" s="130"/>
      <c r="V25" s="130"/>
      <c r="W25" s="138"/>
      <c r="X25" s="138"/>
      <c r="Y25" s="138"/>
      <c r="Z25" s="138"/>
      <c r="AH25" s="138"/>
      <c r="AI25" s="138"/>
      <c r="AJ25" s="138"/>
      <c r="AK25" s="138"/>
      <c r="AL25" s="138"/>
      <c r="AM25" s="138"/>
      <c r="AN25" s="138"/>
      <c r="AO25" s="138"/>
      <c r="AP25" s="138"/>
      <c r="AQ25" s="138"/>
      <c r="AR25" s="137"/>
      <c r="AS25" s="137"/>
      <c r="AT25" s="137"/>
      <c r="AU25" s="137"/>
      <c r="AV25" s="137"/>
      <c r="AW25" s="137"/>
      <c r="AX25" s="137"/>
      <c r="AY25" s="137"/>
      <c r="AZ25" s="137"/>
    </row>
    <row r="26" spans="1:52" s="28" customFormat="1" ht="24.75" customHeight="1">
      <c r="A26" s="126"/>
      <c r="B26" s="114" t="s">
        <v>65</v>
      </c>
      <c r="C26" s="101"/>
      <c r="D26" s="106" t="s">
        <v>10</v>
      </c>
      <c r="E26" s="122">
        <f>E38+E45+E63+E70+E77+E84+E91+E98+E105+E112+E119+E126</f>
        <v>83.159499999999994</v>
      </c>
      <c r="F26" s="122">
        <f t="shared" ref="F26:N26" si="13">F38+F45+F63+F70+F77+F84+F91+F98+F105+F112+F119+F126</f>
        <v>48.662600000000005</v>
      </c>
      <c r="G26" s="122">
        <f t="shared" si="13"/>
        <v>6.07</v>
      </c>
      <c r="H26" s="122">
        <f t="shared" si="13"/>
        <v>122.08062100000001</v>
      </c>
      <c r="I26" s="122">
        <f t="shared" si="13"/>
        <v>184.86662099999998</v>
      </c>
      <c r="J26" s="107"/>
      <c r="K26" s="122">
        <f t="shared" si="13"/>
        <v>58.747</v>
      </c>
      <c r="L26" s="122">
        <f t="shared" si="13"/>
        <v>171.39441400000001</v>
      </c>
      <c r="M26" s="122">
        <f t="shared" si="13"/>
        <v>72.638414000000012</v>
      </c>
      <c r="N26" s="122">
        <f t="shared" si="13"/>
        <v>692.88657000000001</v>
      </c>
      <c r="O26" s="137"/>
      <c r="P26" s="218">
        <f t="shared" si="12"/>
        <v>1440.5057400000001</v>
      </c>
      <c r="Q26" s="138"/>
      <c r="R26" s="138"/>
      <c r="S26" s="130"/>
      <c r="T26" s="130"/>
      <c r="U26" s="130"/>
      <c r="V26" s="130"/>
      <c r="W26" s="138"/>
      <c r="X26" s="138"/>
      <c r="Y26" s="138"/>
      <c r="Z26" s="138"/>
      <c r="AH26" s="138"/>
      <c r="AI26" s="138"/>
      <c r="AJ26" s="138"/>
      <c r="AK26" s="138"/>
      <c r="AL26" s="138"/>
      <c r="AM26" s="138"/>
      <c r="AN26" s="138"/>
      <c r="AO26" s="138"/>
      <c r="AP26" s="138"/>
      <c r="AQ26" s="138"/>
      <c r="AR26" s="137"/>
      <c r="AS26" s="137"/>
      <c r="AT26" s="137"/>
      <c r="AU26" s="137"/>
      <c r="AV26" s="137"/>
      <c r="AW26" s="137"/>
      <c r="AX26" s="137"/>
      <c r="AY26" s="137"/>
      <c r="AZ26" s="137"/>
    </row>
    <row r="27" spans="1:52" s="28" customFormat="1" ht="24.75" customHeight="1">
      <c r="A27" s="126"/>
      <c r="B27" s="114" t="s">
        <v>65</v>
      </c>
      <c r="C27" s="101"/>
      <c r="D27" s="106" t="s">
        <v>11</v>
      </c>
      <c r="E27" s="122">
        <f>E39+E46+E64+E71+E78+E85+E92+E99+E106+E113+E120+E127</f>
        <v>135.64350000000002</v>
      </c>
      <c r="F27" s="122">
        <f t="shared" ref="F27:N27" si="14">F39+F46+F64+F71+F78+F85+F92+F99+F106+F113+F120+F127</f>
        <v>134.90280000000001</v>
      </c>
      <c r="G27" s="122">
        <f t="shared" si="14"/>
        <v>50.285000000000011</v>
      </c>
      <c r="H27" s="122">
        <f t="shared" si="14"/>
        <v>140.34679999999997</v>
      </c>
      <c r="I27" s="122">
        <f t="shared" si="14"/>
        <v>142.15100000000001</v>
      </c>
      <c r="J27" s="107"/>
      <c r="K27" s="122">
        <f t="shared" si="14"/>
        <v>58.773500000000006</v>
      </c>
      <c r="L27" s="122">
        <f t="shared" si="14"/>
        <v>142.25100000000003</v>
      </c>
      <c r="M27" s="122">
        <f t="shared" si="14"/>
        <v>141.43100000000004</v>
      </c>
      <c r="N27" s="122">
        <f t="shared" si="14"/>
        <v>760.59680000000003</v>
      </c>
      <c r="O27" s="137"/>
      <c r="P27" s="218">
        <f t="shared" si="12"/>
        <v>1706.3814000000002</v>
      </c>
      <c r="Q27" s="138"/>
      <c r="R27" s="138"/>
      <c r="S27" s="130"/>
      <c r="T27" s="130"/>
      <c r="U27" s="130"/>
      <c r="V27" s="130"/>
      <c r="W27" s="138"/>
      <c r="X27" s="138"/>
      <c r="Y27" s="138"/>
      <c r="Z27" s="138"/>
      <c r="AH27" s="138"/>
      <c r="AI27" s="138"/>
      <c r="AJ27" s="138"/>
      <c r="AK27" s="138"/>
      <c r="AL27" s="138"/>
      <c r="AM27" s="138"/>
      <c r="AN27" s="138"/>
      <c r="AO27" s="138"/>
      <c r="AP27" s="138"/>
      <c r="AQ27" s="138"/>
      <c r="AR27" s="137"/>
      <c r="AS27" s="137"/>
      <c r="AT27" s="137"/>
      <c r="AU27" s="137"/>
      <c r="AV27" s="137"/>
      <c r="AW27" s="137"/>
      <c r="AX27" s="137"/>
      <c r="AY27" s="137"/>
      <c r="AZ27" s="137"/>
    </row>
    <row r="28" spans="1:52" s="99" customFormat="1" ht="20.25" customHeight="1">
      <c r="A28" s="115"/>
      <c r="B28" s="114"/>
      <c r="C28" s="96"/>
      <c r="D28" s="95"/>
      <c r="E28" s="97"/>
      <c r="F28" s="97"/>
      <c r="G28" s="97"/>
      <c r="H28" s="97"/>
      <c r="I28" s="97"/>
      <c r="J28" s="97"/>
      <c r="K28" s="97"/>
      <c r="L28" s="97"/>
      <c r="M28" s="97"/>
      <c r="N28" s="98"/>
      <c r="O28" s="143"/>
      <c r="P28" s="220"/>
      <c r="Q28" s="144"/>
      <c r="R28" s="144"/>
      <c r="S28" s="132"/>
      <c r="T28" s="132"/>
      <c r="U28" s="132"/>
      <c r="V28" s="132"/>
      <c r="W28" s="144"/>
      <c r="X28" s="144"/>
      <c r="Y28" s="144"/>
      <c r="Z28" s="144"/>
      <c r="AH28" s="144"/>
      <c r="AI28" s="144"/>
      <c r="AJ28" s="144"/>
      <c r="AK28" s="144"/>
      <c r="AL28" s="144"/>
      <c r="AM28" s="144"/>
      <c r="AN28" s="144"/>
      <c r="AO28" s="144"/>
      <c r="AP28" s="144"/>
      <c r="AQ28" s="144"/>
      <c r="AR28" s="143"/>
      <c r="AS28" s="143"/>
      <c r="AT28" s="143"/>
      <c r="AU28" s="143"/>
      <c r="AV28" s="143"/>
      <c r="AW28" s="143"/>
      <c r="AX28" s="143"/>
      <c r="AY28" s="143"/>
      <c r="AZ28" s="143"/>
    </row>
    <row r="29" spans="1:52" s="99" customFormat="1" ht="35.25" customHeight="1">
      <c r="A29" s="115"/>
      <c r="B29" s="114" t="s">
        <v>65</v>
      </c>
      <c r="C29" s="96"/>
      <c r="D29" s="106" t="s">
        <v>9</v>
      </c>
      <c r="E29" s="100">
        <f>E24-E18</f>
        <v>0</v>
      </c>
      <c r="F29" s="100">
        <f t="shared" ref="F29:I29" si="15">F24-F18</f>
        <v>0</v>
      </c>
      <c r="G29" s="100">
        <f t="shared" si="15"/>
        <v>0</v>
      </c>
      <c r="H29" s="100">
        <f t="shared" si="15"/>
        <v>0</v>
      </c>
      <c r="I29" s="100">
        <f t="shared" si="15"/>
        <v>0</v>
      </c>
      <c r="J29" s="97"/>
      <c r="K29" s="100">
        <f t="shared" ref="K29:N29" si="16">K24-K18</f>
        <v>0</v>
      </c>
      <c r="L29" s="100">
        <f t="shared" si="16"/>
        <v>0</v>
      </c>
      <c r="M29" s="100">
        <f t="shared" si="16"/>
        <v>0</v>
      </c>
      <c r="N29" s="108">
        <f t="shared" si="16"/>
        <v>0</v>
      </c>
      <c r="O29" s="143"/>
      <c r="P29" s="218">
        <f>SUM(E29:O29)</f>
        <v>0</v>
      </c>
      <c r="Q29" s="144"/>
      <c r="R29" s="144"/>
      <c r="S29" s="132"/>
      <c r="T29" s="132"/>
      <c r="U29" s="132"/>
      <c r="V29" s="132"/>
      <c r="W29" s="144"/>
      <c r="X29" s="144"/>
      <c r="Y29" s="144"/>
      <c r="Z29" s="144"/>
      <c r="AH29" s="144"/>
      <c r="AI29" s="144"/>
      <c r="AJ29" s="144"/>
      <c r="AK29" s="144"/>
      <c r="AL29" s="144"/>
      <c r="AM29" s="144"/>
      <c r="AN29" s="144"/>
      <c r="AO29" s="144"/>
      <c r="AP29" s="144"/>
      <c r="AQ29" s="144"/>
      <c r="AR29" s="143"/>
      <c r="AS29" s="143"/>
      <c r="AT29" s="143"/>
      <c r="AU29" s="143"/>
      <c r="AV29" s="143"/>
      <c r="AW29" s="143"/>
      <c r="AX29" s="143"/>
      <c r="AY29" s="143"/>
      <c r="AZ29" s="143"/>
    </row>
    <row r="30" spans="1:52" s="99" customFormat="1" ht="27.75" customHeight="1">
      <c r="A30" s="115"/>
      <c r="B30" s="114" t="s">
        <v>65</v>
      </c>
      <c r="C30" s="96"/>
      <c r="D30" s="106" t="s">
        <v>18</v>
      </c>
      <c r="E30" s="100">
        <f t="shared" ref="E30:I30" si="17">E25-E19</f>
        <v>0</v>
      </c>
      <c r="F30" s="100">
        <f t="shared" si="17"/>
        <v>0</v>
      </c>
      <c r="G30" s="100">
        <f t="shared" si="17"/>
        <v>0</v>
      </c>
      <c r="H30" s="100">
        <f t="shared" si="17"/>
        <v>0</v>
      </c>
      <c r="I30" s="100">
        <f t="shared" si="17"/>
        <v>0</v>
      </c>
      <c r="J30" s="97"/>
      <c r="K30" s="100">
        <f t="shared" ref="K30:N30" si="18">K25-K19</f>
        <v>0</v>
      </c>
      <c r="L30" s="100">
        <f t="shared" si="18"/>
        <v>0</v>
      </c>
      <c r="M30" s="100">
        <f t="shared" si="18"/>
        <v>0</v>
      </c>
      <c r="N30" s="108">
        <f t="shared" si="18"/>
        <v>0</v>
      </c>
      <c r="O30" s="143"/>
      <c r="P30" s="218">
        <f>SUM(E30:O30)</f>
        <v>0</v>
      </c>
      <c r="Q30" s="144"/>
      <c r="R30" s="144"/>
      <c r="S30" s="132"/>
      <c r="T30" s="132"/>
      <c r="U30" s="132"/>
      <c r="V30" s="132"/>
      <c r="W30" s="144"/>
      <c r="X30" s="144"/>
      <c r="Y30" s="144"/>
      <c r="Z30" s="144"/>
      <c r="AH30" s="144"/>
      <c r="AI30" s="144"/>
      <c r="AJ30" s="144"/>
      <c r="AK30" s="144"/>
      <c r="AL30" s="144"/>
      <c r="AM30" s="144"/>
      <c r="AN30" s="144"/>
      <c r="AO30" s="144"/>
      <c r="AP30" s="144"/>
      <c r="AQ30" s="144"/>
      <c r="AR30" s="143"/>
      <c r="AS30" s="143"/>
      <c r="AT30" s="143"/>
      <c r="AU30" s="143"/>
      <c r="AV30" s="143"/>
      <c r="AW30" s="143"/>
      <c r="AX30" s="143"/>
      <c r="AY30" s="143"/>
      <c r="AZ30" s="143"/>
    </row>
    <row r="31" spans="1:52" s="99" customFormat="1" ht="24" customHeight="1">
      <c r="A31" s="115"/>
      <c r="B31" s="114" t="s">
        <v>65</v>
      </c>
      <c r="C31" s="96"/>
      <c r="D31" s="106" t="s">
        <v>10</v>
      </c>
      <c r="E31" s="100">
        <f t="shared" ref="E31:I31" si="19">E26-E20</f>
        <v>0</v>
      </c>
      <c r="F31" s="100">
        <f t="shared" si="19"/>
        <v>0</v>
      </c>
      <c r="G31" s="100">
        <f t="shared" si="19"/>
        <v>0</v>
      </c>
      <c r="H31" s="100">
        <f t="shared" si="19"/>
        <v>0</v>
      </c>
      <c r="I31" s="100">
        <f t="shared" si="19"/>
        <v>0</v>
      </c>
      <c r="J31" s="97"/>
      <c r="K31" s="100">
        <f t="shared" ref="K31:N31" si="20">K26-K20</f>
        <v>0</v>
      </c>
      <c r="L31" s="100">
        <f t="shared" si="20"/>
        <v>0</v>
      </c>
      <c r="M31" s="100">
        <f t="shared" si="20"/>
        <v>0</v>
      </c>
      <c r="N31" s="108">
        <f t="shared" si="20"/>
        <v>0</v>
      </c>
      <c r="O31" s="143"/>
      <c r="P31" s="218">
        <f>SUM(E31:O31)</f>
        <v>0</v>
      </c>
      <c r="Q31" s="144"/>
      <c r="R31" s="144"/>
      <c r="S31" s="132"/>
      <c r="T31" s="132"/>
      <c r="U31" s="132"/>
      <c r="V31" s="132"/>
      <c r="W31" s="144"/>
      <c r="X31" s="144"/>
      <c r="Y31" s="144"/>
      <c r="Z31" s="144"/>
      <c r="AH31" s="144"/>
      <c r="AI31" s="144"/>
      <c r="AJ31" s="144"/>
      <c r="AK31" s="144"/>
      <c r="AL31" s="144"/>
      <c r="AM31" s="144"/>
      <c r="AN31" s="144"/>
      <c r="AO31" s="144"/>
      <c r="AP31" s="144"/>
      <c r="AQ31" s="144"/>
      <c r="AR31" s="143"/>
      <c r="AS31" s="143"/>
      <c r="AT31" s="143"/>
      <c r="AU31" s="143"/>
      <c r="AV31" s="143"/>
      <c r="AW31" s="143"/>
      <c r="AX31" s="143"/>
      <c r="AY31" s="143"/>
      <c r="AZ31" s="143"/>
    </row>
    <row r="32" spans="1:52" s="99" customFormat="1" ht="20.25" customHeight="1" thickBot="1">
      <c r="A32" s="116"/>
      <c r="B32" s="117" t="s">
        <v>65</v>
      </c>
      <c r="C32" s="110"/>
      <c r="D32" s="109" t="s">
        <v>11</v>
      </c>
      <c r="E32" s="111">
        <f t="shared" ref="E32:I32" si="21">E27-E21</f>
        <v>0</v>
      </c>
      <c r="F32" s="111">
        <f t="shared" si="21"/>
        <v>0</v>
      </c>
      <c r="G32" s="111">
        <f t="shared" si="21"/>
        <v>0</v>
      </c>
      <c r="H32" s="111">
        <f t="shared" si="21"/>
        <v>0</v>
      </c>
      <c r="I32" s="111">
        <f t="shared" si="21"/>
        <v>0</v>
      </c>
      <c r="J32" s="112"/>
      <c r="K32" s="111">
        <f t="shared" ref="K32:N32" si="22">K27-K21</f>
        <v>0</v>
      </c>
      <c r="L32" s="111">
        <f t="shared" si="22"/>
        <v>0</v>
      </c>
      <c r="M32" s="111">
        <f t="shared" si="22"/>
        <v>0</v>
      </c>
      <c r="N32" s="113">
        <f t="shared" si="22"/>
        <v>0</v>
      </c>
      <c r="O32" s="143"/>
      <c r="P32" s="218">
        <f>SUM(E32:O32)</f>
        <v>0</v>
      </c>
      <c r="Q32" s="144"/>
      <c r="R32" s="144"/>
      <c r="S32" s="132"/>
      <c r="T32" s="132"/>
      <c r="U32" s="132"/>
      <c r="V32" s="132"/>
      <c r="W32" s="144"/>
      <c r="X32" s="144"/>
      <c r="Y32" s="144"/>
      <c r="Z32" s="144"/>
      <c r="AH32" s="144"/>
      <c r="AI32" s="144"/>
      <c r="AJ32" s="144"/>
      <c r="AK32" s="144"/>
      <c r="AL32" s="144"/>
      <c r="AM32" s="144"/>
      <c r="AN32" s="144"/>
      <c r="AO32" s="144"/>
      <c r="AP32" s="144"/>
      <c r="AQ32" s="144"/>
      <c r="AR32" s="143"/>
      <c r="AS32" s="143"/>
      <c r="AT32" s="143"/>
      <c r="AU32" s="143"/>
      <c r="AV32" s="143"/>
      <c r="AW32" s="143"/>
      <c r="AX32" s="143"/>
      <c r="AY32" s="143"/>
      <c r="AZ32" s="143"/>
    </row>
    <row r="33" spans="1:52" s="99" customFormat="1" ht="11.25" customHeight="1">
      <c r="A33" s="94"/>
      <c r="B33" s="95"/>
      <c r="C33" s="96"/>
      <c r="D33" s="95"/>
      <c r="E33" s="97"/>
      <c r="F33" s="97"/>
      <c r="G33" s="97"/>
      <c r="H33" s="97"/>
      <c r="I33" s="97"/>
      <c r="J33" s="97"/>
      <c r="K33" s="97"/>
      <c r="L33" s="97"/>
      <c r="M33" s="97"/>
      <c r="N33" s="98"/>
      <c r="O33" s="143"/>
      <c r="P33" s="220"/>
      <c r="Q33" s="144"/>
      <c r="R33" s="144"/>
      <c r="S33" s="132"/>
      <c r="T33" s="132"/>
      <c r="U33" s="132"/>
      <c r="V33" s="132"/>
      <c r="W33" s="144"/>
      <c r="X33" s="144"/>
      <c r="Y33" s="144"/>
      <c r="Z33" s="144"/>
      <c r="AH33" s="144"/>
      <c r="AI33" s="144"/>
      <c r="AJ33" s="144"/>
      <c r="AK33" s="144"/>
      <c r="AL33" s="144"/>
      <c r="AM33" s="144"/>
      <c r="AN33" s="144"/>
      <c r="AO33" s="144"/>
      <c r="AP33" s="144"/>
      <c r="AQ33" s="144"/>
      <c r="AR33" s="143"/>
      <c r="AS33" s="143"/>
      <c r="AT33" s="143"/>
      <c r="AU33" s="143"/>
      <c r="AV33" s="143"/>
      <c r="AW33" s="143"/>
      <c r="AX33" s="143"/>
      <c r="AY33" s="143"/>
      <c r="AZ33" s="143"/>
    </row>
    <row r="34" spans="1:52" s="27" customFormat="1" ht="11.25" customHeight="1" thickBot="1">
      <c r="A34" s="73"/>
      <c r="B34" s="46"/>
      <c r="C34" s="42"/>
      <c r="D34" s="46"/>
      <c r="E34" s="74"/>
      <c r="F34" s="74"/>
      <c r="G34" s="74"/>
      <c r="H34" s="74"/>
      <c r="I34" s="74"/>
      <c r="J34" s="74"/>
      <c r="K34" s="74"/>
      <c r="L34" s="74"/>
      <c r="M34" s="74"/>
      <c r="N34" s="75"/>
      <c r="O34" s="139"/>
      <c r="P34" s="217"/>
      <c r="Q34" s="140"/>
      <c r="R34" s="140"/>
      <c r="S34" s="131"/>
      <c r="T34" s="131"/>
      <c r="U34" s="131"/>
      <c r="V34" s="131"/>
      <c r="W34" s="140"/>
      <c r="X34" s="140"/>
      <c r="Y34" s="140"/>
      <c r="Z34" s="140"/>
      <c r="AH34" s="140"/>
      <c r="AI34" s="140"/>
      <c r="AJ34" s="140"/>
      <c r="AK34" s="140"/>
      <c r="AL34" s="140"/>
      <c r="AM34" s="140"/>
      <c r="AN34" s="140"/>
      <c r="AO34" s="140"/>
      <c r="AP34" s="140"/>
      <c r="AQ34" s="140"/>
      <c r="AR34" s="139"/>
      <c r="AS34" s="139"/>
      <c r="AT34" s="139"/>
      <c r="AU34" s="139"/>
      <c r="AV34" s="139"/>
      <c r="AW34" s="139"/>
      <c r="AX34" s="139"/>
      <c r="AY34" s="139"/>
      <c r="AZ34" s="139"/>
    </row>
    <row r="35" spans="1:52" ht="48.75" customHeight="1" thickBot="1">
      <c r="A35" s="51"/>
      <c r="B35" s="52"/>
      <c r="C35" s="52"/>
      <c r="D35" s="52"/>
      <c r="E35" s="77" t="s">
        <v>82</v>
      </c>
      <c r="F35" s="76" t="s">
        <v>52</v>
      </c>
      <c r="G35" s="78"/>
      <c r="H35" s="52"/>
      <c r="I35" s="52"/>
      <c r="J35" s="52"/>
      <c r="K35" s="52"/>
      <c r="L35" s="52"/>
      <c r="M35" s="52"/>
      <c r="N35" s="53"/>
    </row>
    <row r="36" spans="1:52" s="28" customFormat="1" ht="40.5">
      <c r="A36" s="1171" t="str">
        <f>E35</f>
        <v>I.</v>
      </c>
      <c r="B36" s="80" t="s">
        <v>51</v>
      </c>
      <c r="C36" s="1177"/>
      <c r="D36" s="81" t="s">
        <v>9</v>
      </c>
      <c r="E36" s="82">
        <f>'Приложение 1 (ОТЧЕТНЫЙ ПЕРИОД)'!E163</f>
        <v>67.562999999999988</v>
      </c>
      <c r="F36" s="82">
        <f>'Приложение 1 (ОТЧЕТНЫЙ ПЕРИОД)'!F163</f>
        <v>38.753600000000006</v>
      </c>
      <c r="G36" s="82">
        <f>'Приложение 1 (ОТЧЕТНЫЙ ПЕРИОД)'!G163</f>
        <v>0.94999999999999984</v>
      </c>
      <c r="H36" s="82">
        <f>'Приложение 1 (ОТЧЕТНЫЙ ПЕРИОД)'!H163</f>
        <v>63.710000000000008</v>
      </c>
      <c r="I36" s="82">
        <f>'Приложение 1 (ОТЧЕТНЫЙ ПЕРИОД)'!I163</f>
        <v>138.89999999999998</v>
      </c>
      <c r="J36" s="1172"/>
      <c r="K36" s="82">
        <f>'Приложение 1 (ОТЧЕТНЫЙ ПЕРИОД)'!K163</f>
        <v>52.783500000000004</v>
      </c>
      <c r="L36" s="82">
        <f>'Приложение 1 (ОТЧЕТНЫЙ ПЕРИОД)'!L163</f>
        <v>167.06</v>
      </c>
      <c r="M36" s="82">
        <f>'Приложение 1 (ОТЧЕТНЫЙ ПЕРИОД)'!M163</f>
        <v>67.06</v>
      </c>
      <c r="N36" s="83">
        <f>'Приложение 1 (ОТЧЕТНЫЙ ПЕРИОД)'!N163</f>
        <v>557.07650000000001</v>
      </c>
      <c r="O36" s="137"/>
      <c r="P36" s="215"/>
      <c r="Q36" s="138"/>
      <c r="R36" s="1203" t="str">
        <f>B37</f>
        <v>ДЕМОГРАФИЯ</v>
      </c>
      <c r="S36" s="158" t="str">
        <f>D36</f>
        <v>Всего</v>
      </c>
      <c r="T36" s="158">
        <f>E36</f>
        <v>67.562999999999988</v>
      </c>
      <c r="U36" s="253">
        <f t="shared" ref="U36:V36" si="23">F36</f>
        <v>38.753600000000006</v>
      </c>
      <c r="V36" s="253">
        <f t="shared" si="23"/>
        <v>0.94999999999999984</v>
      </c>
      <c r="W36" s="253">
        <f>F36/E36%</f>
        <v>57.359205482290626</v>
      </c>
      <c r="X36" s="249">
        <f>G36/F36%</f>
        <v>2.4513851616365958</v>
      </c>
      <c r="Y36" s="138"/>
      <c r="Z36" s="138"/>
      <c r="AH36" s="138"/>
      <c r="AI36" s="138"/>
      <c r="AJ36" s="138"/>
      <c r="AK36" s="138"/>
      <c r="AL36" s="138"/>
      <c r="AM36" s="138"/>
      <c r="AN36" s="138"/>
      <c r="AO36" s="138"/>
      <c r="AP36" s="138"/>
      <c r="AQ36" s="138"/>
      <c r="AR36" s="137"/>
      <c r="AS36" s="137"/>
      <c r="AT36" s="137"/>
      <c r="AU36" s="137"/>
      <c r="AV36" s="137"/>
      <c r="AW36" s="137"/>
      <c r="AX36" s="137"/>
      <c r="AY36" s="137"/>
      <c r="AZ36" s="137"/>
    </row>
    <row r="37" spans="1:52" s="35" customFormat="1" ht="23.25">
      <c r="A37" s="986"/>
      <c r="B37" s="993" t="str">
        <f>F35</f>
        <v>ДЕМОГРАФИЯ</v>
      </c>
      <c r="C37" s="988"/>
      <c r="D37" s="38" t="s">
        <v>18</v>
      </c>
      <c r="E37" s="79">
        <f>'Приложение 1 (ОТЧЕТНЫЙ ПЕРИОД)'!E164</f>
        <v>25</v>
      </c>
      <c r="F37" s="79">
        <f>'Приложение 1 (ОТЧЕТНЫЙ ПЕРИОД)'!F164</f>
        <v>0</v>
      </c>
      <c r="G37" s="79">
        <f>'Приложение 1 (ОТЧЕТНЫЙ ПЕРИОД)'!G164</f>
        <v>0</v>
      </c>
      <c r="H37" s="79">
        <f>'Приложение 1 (ОТЧЕТНЫЙ ПЕРИОД)'!H164</f>
        <v>0</v>
      </c>
      <c r="I37" s="79">
        <f>'Приложение 1 (ОТЧЕТНЫЙ ПЕРИОД)'!I164</f>
        <v>0</v>
      </c>
      <c r="J37" s="1173"/>
      <c r="K37" s="79">
        <f>'Приложение 1 (ОТЧЕТНЫЙ ПЕРИОД)'!K164</f>
        <v>0</v>
      </c>
      <c r="L37" s="79">
        <f>'Приложение 1 (ОТЧЕТНЫЙ ПЕРИОД)'!L164</f>
        <v>39.450000000000003</v>
      </c>
      <c r="M37" s="79">
        <f>'Приложение 1 (ОТЧЕТНЫЙ ПЕРИОД)'!M164</f>
        <v>39.450000000000003</v>
      </c>
      <c r="N37" s="84">
        <f>'Приложение 1 (ОТЧЕТНЫЙ ПЕРИОД)'!N164</f>
        <v>103.9</v>
      </c>
      <c r="O37" s="134"/>
      <c r="P37" s="215"/>
      <c r="Q37" s="135"/>
      <c r="R37" s="1204"/>
      <c r="S37" s="156"/>
      <c r="T37" s="156"/>
      <c r="U37" s="257"/>
      <c r="V37" s="257"/>
      <c r="W37" s="254"/>
      <c r="X37" s="250"/>
      <c r="Y37" s="135"/>
      <c r="Z37" s="135"/>
      <c r="AH37" s="135"/>
      <c r="AI37" s="135"/>
      <c r="AJ37" s="135"/>
      <c r="AK37" s="135"/>
      <c r="AL37" s="135"/>
      <c r="AM37" s="135"/>
      <c r="AN37" s="135"/>
      <c r="AO37" s="135"/>
      <c r="AP37" s="135"/>
      <c r="AQ37" s="135"/>
      <c r="AR37" s="134"/>
      <c r="AS37" s="134"/>
      <c r="AT37" s="134"/>
      <c r="AU37" s="134"/>
      <c r="AV37" s="134"/>
      <c r="AW37" s="134"/>
      <c r="AX37" s="134"/>
      <c r="AY37" s="134"/>
      <c r="AZ37" s="134"/>
    </row>
    <row r="38" spans="1:52" s="35" customFormat="1" ht="28.5" customHeight="1">
      <c r="A38" s="986"/>
      <c r="B38" s="1175"/>
      <c r="C38" s="988"/>
      <c r="D38" s="38" t="s">
        <v>10</v>
      </c>
      <c r="E38" s="79">
        <f>'Приложение 1 (ОТЧЕТНЫЙ ПЕРИОД)'!E165</f>
        <v>41.4895</v>
      </c>
      <c r="F38" s="79">
        <f>'Приложение 1 (ОТЧЕТНЫЙ ПЕРИОД)'!F165</f>
        <v>36.857600000000005</v>
      </c>
      <c r="G38" s="79">
        <f>'Приложение 1 (ОТЧЕТНЫЙ ПЕРИОД)'!G165</f>
        <v>0</v>
      </c>
      <c r="H38" s="79">
        <f>'Приложение 1 (ОТЧЕТНЫЙ ПЕРИОД)'!H165</f>
        <v>62.762000000000008</v>
      </c>
      <c r="I38" s="79">
        <f>'Приложение 1 (ОТЧЕТНЫЙ ПЕРИОД)'!I165</f>
        <v>137.19999999999999</v>
      </c>
      <c r="J38" s="1173"/>
      <c r="K38" s="79">
        <f>'Приложение 1 (ОТЧЕТНЫЙ ПЕРИОД)'!K165</f>
        <v>49.03</v>
      </c>
      <c r="L38" s="79">
        <f>'Приложение 1 (ОТЧЕТНЫЙ ПЕРИОД)'!L165</f>
        <v>125.2</v>
      </c>
      <c r="M38" s="79">
        <f>'Приложение 1 (ОТЧЕТНЫЙ ПЕРИОД)'!M165</f>
        <v>26</v>
      </c>
      <c r="N38" s="84">
        <f>'Приложение 1 (ОТЧЕТНЫЙ ПЕРИОД)'!N165</f>
        <v>441.68149999999997</v>
      </c>
      <c r="O38" s="134"/>
      <c r="P38" s="215"/>
      <c r="Q38" s="135"/>
      <c r="R38" s="1204"/>
      <c r="S38" s="156"/>
      <c r="T38" s="156"/>
      <c r="U38" s="257"/>
      <c r="V38" s="257"/>
      <c r="W38" s="254"/>
      <c r="X38" s="250"/>
      <c r="Y38" s="135"/>
      <c r="Z38" s="135"/>
      <c r="AH38" s="135"/>
      <c r="AI38" s="135"/>
      <c r="AJ38" s="135"/>
      <c r="AK38" s="135"/>
      <c r="AL38" s="135"/>
      <c r="AM38" s="135"/>
      <c r="AN38" s="135"/>
      <c r="AO38" s="135"/>
      <c r="AP38" s="135"/>
      <c r="AQ38" s="135"/>
      <c r="AR38" s="134"/>
      <c r="AS38" s="134"/>
      <c r="AT38" s="134"/>
      <c r="AU38" s="134"/>
      <c r="AV38" s="134"/>
      <c r="AW38" s="134"/>
      <c r="AX38" s="134"/>
      <c r="AY38" s="134"/>
      <c r="AZ38" s="134"/>
    </row>
    <row r="39" spans="1:52" s="28" customFormat="1" ht="24" thickBot="1">
      <c r="A39" s="987"/>
      <c r="B39" s="1176"/>
      <c r="C39" s="989"/>
      <c r="D39" s="72" t="s">
        <v>11</v>
      </c>
      <c r="E39" s="85">
        <f>'Приложение 1 (ОТЧЕТНЫЙ ПЕРИОД)'!E166</f>
        <v>1.0735000000000001</v>
      </c>
      <c r="F39" s="85">
        <f>'Приложение 1 (ОТЧЕТНЫЙ ПЕРИОД)'!F166</f>
        <v>1.8959999999999999</v>
      </c>
      <c r="G39" s="85">
        <f>'Приложение 1 (ОТЧЕТНЫЙ ПЕРИОД)'!G166</f>
        <v>0.94999999999999984</v>
      </c>
      <c r="H39" s="85">
        <f>'Приложение 1 (ОТЧЕТНЫЙ ПЕРИОД)'!H166</f>
        <v>0.94800000000000006</v>
      </c>
      <c r="I39" s="85">
        <f>'Приложение 1 (ОТЧЕТНЫЙ ПЕРИОД)'!I166</f>
        <v>1.7</v>
      </c>
      <c r="J39" s="1174"/>
      <c r="K39" s="79">
        <f>'Приложение 1 (ОТЧЕТНЫЙ ПЕРИОД)'!K166</f>
        <v>3.7535000000000003</v>
      </c>
      <c r="L39" s="85">
        <f>'Приложение 1 (ОТЧЕТНЫЙ ПЕРИОД)'!L166</f>
        <v>2.41</v>
      </c>
      <c r="M39" s="85">
        <f>'Приложение 1 (ОТЧЕТНЫЙ ПЕРИОД)'!M166</f>
        <v>1.6099999999999999</v>
      </c>
      <c r="N39" s="86">
        <f>'Приложение 1 (ОТЧЕТНЫЙ ПЕРИОД)'!N166</f>
        <v>11.494999999999999</v>
      </c>
      <c r="O39" s="137"/>
      <c r="P39" s="215"/>
      <c r="Q39" s="138"/>
      <c r="R39" s="1205"/>
      <c r="S39" s="157"/>
      <c r="T39" s="157"/>
      <c r="U39" s="258"/>
      <c r="V39" s="258"/>
      <c r="W39" s="255"/>
      <c r="X39" s="251"/>
      <c r="Y39" s="138"/>
      <c r="Z39" s="138"/>
      <c r="AH39" s="138"/>
      <c r="AI39" s="138"/>
      <c r="AJ39" s="138"/>
      <c r="AK39" s="138"/>
      <c r="AL39" s="138"/>
      <c r="AM39" s="138"/>
      <c r="AN39" s="138"/>
      <c r="AO39" s="138"/>
      <c r="AP39" s="138"/>
      <c r="AQ39" s="138"/>
      <c r="AR39" s="137"/>
      <c r="AS39" s="137"/>
      <c r="AT39" s="137"/>
      <c r="AU39" s="137"/>
      <c r="AV39" s="137"/>
      <c r="AW39" s="137"/>
      <c r="AX39" s="137"/>
      <c r="AY39" s="137"/>
      <c r="AZ39" s="137"/>
    </row>
    <row r="40" spans="1:52" s="28" customFormat="1" ht="23.25">
      <c r="A40"/>
      <c r="B40"/>
      <c r="C40" s="90"/>
      <c r="D40" s="91" t="s">
        <v>65</v>
      </c>
      <c r="E40" s="92">
        <f>E37+E38+E39</f>
        <v>67.562999999999988</v>
      </c>
      <c r="F40" s="92">
        <f>F37+F38+F39</f>
        <v>38.753600000000006</v>
      </c>
      <c r="G40" s="92">
        <f>G37+G38+G39</f>
        <v>0.94999999999999984</v>
      </c>
      <c r="H40" s="92">
        <f>H37+H38+H39</f>
        <v>63.710000000000008</v>
      </c>
      <c r="I40" s="92">
        <f>I37+I38+I39</f>
        <v>138.89999999999998</v>
      </c>
      <c r="J40" s="92"/>
      <c r="K40" s="92">
        <f>K37+K38+K39</f>
        <v>52.783500000000004</v>
      </c>
      <c r="L40" s="92">
        <f>L37+L38+L39</f>
        <v>167.06</v>
      </c>
      <c r="M40" s="92">
        <f>M37+M38+M39</f>
        <v>67.06</v>
      </c>
      <c r="N40" s="92">
        <f>N37+N38+N39</f>
        <v>557.07650000000001</v>
      </c>
      <c r="O40" s="142"/>
      <c r="P40" s="219">
        <f>SUM(E40:O40)</f>
        <v>1153.8566000000001</v>
      </c>
      <c r="Q40" s="138"/>
      <c r="R40" s="138"/>
      <c r="S40" s="130"/>
      <c r="T40" s="130"/>
      <c r="U40" s="259"/>
      <c r="V40" s="259"/>
      <c r="W40" s="252"/>
      <c r="X40" s="252"/>
      <c r="Y40" s="138"/>
      <c r="Z40" s="138"/>
      <c r="AH40" s="138"/>
      <c r="AI40" s="138"/>
      <c r="AJ40" s="138"/>
      <c r="AK40" s="138"/>
      <c r="AL40" s="138"/>
      <c r="AM40" s="138"/>
      <c r="AN40" s="138"/>
      <c r="AO40" s="138"/>
      <c r="AP40" s="138"/>
      <c r="AQ40" s="138"/>
      <c r="AR40" s="137"/>
      <c r="AS40" s="137"/>
      <c r="AT40" s="137"/>
      <c r="AU40" s="137"/>
      <c r="AV40" s="137"/>
      <c r="AW40" s="137"/>
      <c r="AX40" s="137"/>
      <c r="AY40" s="137"/>
      <c r="AZ40" s="137"/>
    </row>
    <row r="41" spans="1:52" s="28" customFormat="1" ht="24" thickBot="1">
      <c r="A41"/>
      <c r="B41"/>
      <c r="C41"/>
      <c r="D41" s="89" t="s">
        <v>65</v>
      </c>
      <c r="E41" s="88">
        <f>E40-E36</f>
        <v>0</v>
      </c>
      <c r="F41" s="88">
        <f>F40-F36</f>
        <v>0</v>
      </c>
      <c r="G41" s="88">
        <f>G40-G36</f>
        <v>0</v>
      </c>
      <c r="H41" s="88">
        <f>H40-H36</f>
        <v>0</v>
      </c>
      <c r="I41" s="88">
        <f>I40-I36</f>
        <v>0</v>
      </c>
      <c r="J41" s="88"/>
      <c r="K41" s="88">
        <f>K40-K36</f>
        <v>0</v>
      </c>
      <c r="L41" s="88">
        <f>L40-L36</f>
        <v>0</v>
      </c>
      <c r="M41" s="88">
        <f>M40-M36</f>
        <v>0</v>
      </c>
      <c r="N41" s="88">
        <f>N40-N36</f>
        <v>0</v>
      </c>
      <c r="O41" s="134"/>
      <c r="P41" s="218">
        <f>SUM(E41:O41)</f>
        <v>0</v>
      </c>
      <c r="Q41" s="138"/>
      <c r="R41" s="138"/>
      <c r="S41" s="130"/>
      <c r="T41" s="130"/>
      <c r="U41" s="259"/>
      <c r="V41" s="259"/>
      <c r="W41" s="252"/>
      <c r="X41" s="252"/>
      <c r="Y41" s="138"/>
      <c r="Z41" s="138"/>
      <c r="AH41" s="138"/>
      <c r="AI41" s="138"/>
      <c r="AJ41" s="138"/>
      <c r="AK41" s="138"/>
      <c r="AL41" s="138"/>
      <c r="AM41" s="138"/>
      <c r="AN41" s="138"/>
      <c r="AO41" s="138"/>
      <c r="AP41" s="138"/>
      <c r="AQ41" s="138"/>
      <c r="AR41" s="137"/>
      <c r="AS41" s="137"/>
      <c r="AT41" s="137"/>
      <c r="AU41" s="137"/>
      <c r="AV41" s="137"/>
      <c r="AW41" s="137"/>
      <c r="AX41" s="137"/>
      <c r="AY41" s="137"/>
      <c r="AZ41" s="137"/>
    </row>
    <row r="42" spans="1:52" s="28" customFormat="1" ht="53.25" customHeight="1" thickBot="1">
      <c r="A42" s="51"/>
      <c r="B42" s="52"/>
      <c r="C42" s="52"/>
      <c r="D42" s="52"/>
      <c r="E42" s="77" t="s">
        <v>83</v>
      </c>
      <c r="F42" s="76" t="s">
        <v>53</v>
      </c>
      <c r="G42" s="78"/>
      <c r="H42" s="52"/>
      <c r="I42" s="52"/>
      <c r="J42" s="52"/>
      <c r="K42" s="52"/>
      <c r="L42" s="52"/>
      <c r="M42" s="52"/>
      <c r="N42" s="53"/>
      <c r="O42" s="137"/>
      <c r="P42" s="215"/>
      <c r="Q42" s="138"/>
      <c r="R42" s="138"/>
      <c r="S42" s="130"/>
      <c r="T42" s="130"/>
      <c r="U42" s="259"/>
      <c r="V42" s="259"/>
      <c r="W42" s="252"/>
      <c r="X42" s="252"/>
      <c r="Y42" s="138"/>
      <c r="Z42" s="138"/>
      <c r="AH42" s="138"/>
      <c r="AI42" s="138"/>
      <c r="AJ42" s="138"/>
      <c r="AK42" s="138"/>
      <c r="AL42" s="138"/>
      <c r="AM42" s="138"/>
      <c r="AN42" s="138"/>
      <c r="AO42" s="138"/>
      <c r="AP42" s="138"/>
      <c r="AQ42" s="138"/>
      <c r="AR42" s="137"/>
      <c r="AS42" s="137"/>
      <c r="AT42" s="137"/>
      <c r="AU42" s="137"/>
      <c r="AV42" s="137"/>
      <c r="AW42" s="137"/>
      <c r="AX42" s="137"/>
      <c r="AY42" s="137"/>
      <c r="AZ42" s="137"/>
    </row>
    <row r="43" spans="1:52" s="28" customFormat="1" ht="40.5">
      <c r="A43" s="1171" t="str">
        <f>E42</f>
        <v>II.</v>
      </c>
      <c r="B43" s="55" t="s">
        <v>51</v>
      </c>
      <c r="C43" s="988"/>
      <c r="D43" s="37" t="s">
        <v>9</v>
      </c>
      <c r="E43" s="82">
        <f>'Приложение 1 (ОТЧЕТНЫЙ ПЕРИОД)'!E202</f>
        <v>1</v>
      </c>
      <c r="F43" s="82">
        <f>'Приложение 1 (ОТЧЕТНЫЙ ПЕРИОД)'!F202</f>
        <v>0</v>
      </c>
      <c r="G43" s="82">
        <f>'Приложение 1 (ОТЧЕТНЫЙ ПЕРИОД)'!G202</f>
        <v>0</v>
      </c>
      <c r="H43" s="82">
        <f>'Приложение 1 (ОТЧЕТНЫЙ ПЕРИОД)'!H202</f>
        <v>0</v>
      </c>
      <c r="I43" s="82">
        <f>'Приложение 1 (ОТЧЕТНЫЙ ПЕРИОД)'!I202</f>
        <v>1</v>
      </c>
      <c r="J43" s="1172"/>
      <c r="K43" s="82">
        <f>'Приложение 1 (ОТЧЕТНЫЙ ПЕРИОД)'!K202</f>
        <v>1.0149999999999999</v>
      </c>
      <c r="L43" s="82">
        <f>'Приложение 1 (ОТЧЕТНЫЙ ПЕРИОД)'!L202</f>
        <v>0</v>
      </c>
      <c r="M43" s="82">
        <f>'Приложение 1 (ОТЧЕТНЫЙ ПЕРИОД)'!M202</f>
        <v>0</v>
      </c>
      <c r="N43" s="83">
        <f>'Приложение 1 (ОТЧЕТНЫЙ ПЕРИОД)'!N202</f>
        <v>3.0150000000000001</v>
      </c>
      <c r="O43" s="137"/>
      <c r="P43" s="215"/>
      <c r="Q43" s="138"/>
      <c r="R43" s="1203" t="str">
        <f>B44</f>
        <v>ЗДРАВООХРАНЕНИЕ</v>
      </c>
      <c r="S43" s="158" t="str">
        <f>D43</f>
        <v>Всего</v>
      </c>
      <c r="T43" s="158">
        <f>E43</f>
        <v>1</v>
      </c>
      <c r="U43" s="253">
        <f t="shared" ref="U43:V43" si="24">F43</f>
        <v>0</v>
      </c>
      <c r="V43" s="253">
        <f t="shared" si="24"/>
        <v>0</v>
      </c>
      <c r="W43" s="253">
        <f>F43/E43%</f>
        <v>0</v>
      </c>
      <c r="X43" s="249" t="e">
        <f>G43/F43%</f>
        <v>#DIV/0!</v>
      </c>
      <c r="Y43" s="138"/>
      <c r="Z43" s="138"/>
      <c r="AH43" s="138"/>
      <c r="AI43" s="138"/>
      <c r="AJ43" s="138"/>
      <c r="AK43" s="138"/>
      <c r="AL43" s="138"/>
      <c r="AM43" s="138"/>
      <c r="AN43" s="138"/>
      <c r="AO43" s="138"/>
      <c r="AP43" s="138"/>
      <c r="AQ43" s="138"/>
      <c r="AR43" s="137"/>
      <c r="AS43" s="137"/>
      <c r="AT43" s="137"/>
      <c r="AU43" s="137"/>
      <c r="AV43" s="137"/>
      <c r="AW43" s="137"/>
      <c r="AX43" s="137"/>
      <c r="AY43" s="137"/>
      <c r="AZ43" s="137"/>
    </row>
    <row r="44" spans="1:52" s="28" customFormat="1" ht="23.25" customHeight="1">
      <c r="A44" s="986"/>
      <c r="B44" s="993" t="str">
        <f>F42</f>
        <v>ЗДРАВООХРАНЕНИЕ</v>
      </c>
      <c r="C44" s="988"/>
      <c r="D44" s="38" t="s">
        <v>18</v>
      </c>
      <c r="E44" s="79">
        <f>'Приложение 1 (ОТЧЕТНЫЙ ПЕРИОД)'!E203</f>
        <v>1</v>
      </c>
      <c r="F44" s="79">
        <f>'Приложение 1 (ОТЧЕТНЫЙ ПЕРИОД)'!F203</f>
        <v>0</v>
      </c>
      <c r="G44" s="79">
        <f>'Приложение 1 (ОТЧЕТНЫЙ ПЕРИОД)'!G203</f>
        <v>0</v>
      </c>
      <c r="H44" s="79">
        <f>'Приложение 1 (ОТЧЕТНЫЙ ПЕРИОД)'!H203</f>
        <v>0</v>
      </c>
      <c r="I44" s="79">
        <f>'Приложение 1 (ОТЧЕТНЫЙ ПЕРИОД)'!I203</f>
        <v>1</v>
      </c>
      <c r="J44" s="1173"/>
      <c r="K44" s="79">
        <f>'Приложение 1 (ОТЧЕТНЫЙ ПЕРИОД)'!K203</f>
        <v>1</v>
      </c>
      <c r="L44" s="79">
        <f>'Приложение 1 (ОТЧЕТНЫЙ ПЕРИОД)'!L203</f>
        <v>0</v>
      </c>
      <c r="M44" s="79">
        <f>'Приложение 1 (ОТЧЕТНЫЙ ПЕРИОД)'!M203</f>
        <v>0</v>
      </c>
      <c r="N44" s="84">
        <f>'Приложение 1 (ОТЧЕТНЫЙ ПЕРИОД)'!N203</f>
        <v>3</v>
      </c>
      <c r="O44" s="137"/>
      <c r="P44" s="215"/>
      <c r="Q44" s="138"/>
      <c r="R44" s="1204"/>
      <c r="S44" s="156"/>
      <c r="T44" s="156"/>
      <c r="U44" s="257"/>
      <c r="V44" s="257"/>
      <c r="W44" s="254"/>
      <c r="X44" s="250"/>
      <c r="Y44" s="138"/>
      <c r="Z44" s="138"/>
      <c r="AH44" s="138"/>
      <c r="AI44" s="138"/>
      <c r="AJ44" s="138"/>
      <c r="AK44" s="138"/>
      <c r="AL44" s="138"/>
      <c r="AM44" s="138"/>
      <c r="AN44" s="138"/>
      <c r="AO44" s="138"/>
      <c r="AP44" s="138"/>
      <c r="AQ44" s="138"/>
      <c r="AR44" s="137"/>
      <c r="AS44" s="137"/>
      <c r="AT44" s="137"/>
      <c r="AU44" s="137"/>
      <c r="AV44" s="137"/>
      <c r="AW44" s="137"/>
      <c r="AX44" s="137"/>
      <c r="AY44" s="137"/>
      <c r="AZ44" s="137"/>
    </row>
    <row r="45" spans="1:52" s="28" customFormat="1" ht="23.25" customHeight="1">
      <c r="A45" s="986"/>
      <c r="B45" s="1175"/>
      <c r="C45" s="988"/>
      <c r="D45" s="38" t="s">
        <v>10</v>
      </c>
      <c r="E45" s="79">
        <f>'Приложение 1 (ОТЧЕТНЫЙ ПЕРИОД)'!E204</f>
        <v>0</v>
      </c>
      <c r="F45" s="79">
        <f>'Приложение 1 (ОТЧЕТНЫЙ ПЕРИОД)'!F204</f>
        <v>0</v>
      </c>
      <c r="G45" s="79">
        <f>'Приложение 1 (ОТЧЕТНЫЙ ПЕРИОД)'!G204</f>
        <v>0</v>
      </c>
      <c r="H45" s="79">
        <f>'Приложение 1 (ОТЧЕТНЫЙ ПЕРИОД)'!H204</f>
        <v>0</v>
      </c>
      <c r="I45" s="79">
        <f>'Приложение 1 (ОТЧЕТНЫЙ ПЕРИОД)'!I204</f>
        <v>0</v>
      </c>
      <c r="J45" s="1173"/>
      <c r="K45" s="79">
        <f>'Приложение 1 (ОТЧЕТНЫЙ ПЕРИОД)'!K204</f>
        <v>1.4999999999999999E-2</v>
      </c>
      <c r="L45" s="79">
        <f>'Приложение 1 (ОТЧЕТНЫЙ ПЕРИОД)'!L204</f>
        <v>0</v>
      </c>
      <c r="M45" s="79">
        <f>'Приложение 1 (ОТЧЕТНЫЙ ПЕРИОД)'!M204</f>
        <v>0</v>
      </c>
      <c r="N45" s="84">
        <f>'Приложение 1 (ОТЧЕТНЫЙ ПЕРИОД)'!N204</f>
        <v>1.4999999999999999E-2</v>
      </c>
      <c r="O45" s="137"/>
      <c r="P45" s="215"/>
      <c r="Q45" s="138"/>
      <c r="R45" s="1204"/>
      <c r="S45" s="156"/>
      <c r="T45" s="156"/>
      <c r="U45" s="257"/>
      <c r="V45" s="257"/>
      <c r="W45" s="254"/>
      <c r="X45" s="250"/>
      <c r="Y45" s="138"/>
      <c r="Z45" s="138"/>
      <c r="AH45" s="138"/>
      <c r="AI45" s="138"/>
      <c r="AJ45" s="138"/>
      <c r="AK45" s="138"/>
      <c r="AL45" s="138"/>
      <c r="AM45" s="138"/>
      <c r="AN45" s="138"/>
      <c r="AO45" s="138"/>
      <c r="AP45" s="138"/>
      <c r="AQ45" s="138"/>
      <c r="AR45" s="137"/>
      <c r="AS45" s="137"/>
      <c r="AT45" s="137"/>
      <c r="AU45" s="137"/>
      <c r="AV45" s="137"/>
      <c r="AW45" s="137"/>
      <c r="AX45" s="137"/>
      <c r="AY45" s="137"/>
      <c r="AZ45" s="137"/>
    </row>
    <row r="46" spans="1:52" s="28" customFormat="1" ht="23.25" customHeight="1" thickBot="1">
      <c r="A46" s="987"/>
      <c r="B46" s="1176"/>
      <c r="C46" s="989"/>
      <c r="D46" s="72" t="s">
        <v>11</v>
      </c>
      <c r="E46" s="85">
        <f>'Приложение 1 (ОТЧЕТНЫЙ ПЕРИОД)'!E205</f>
        <v>0</v>
      </c>
      <c r="F46" s="85">
        <f>'Приложение 1 (ОТЧЕТНЫЙ ПЕРИОД)'!F205</f>
        <v>0</v>
      </c>
      <c r="G46" s="85">
        <f>'Приложение 1 (ОТЧЕТНЫЙ ПЕРИОД)'!G205</f>
        <v>0</v>
      </c>
      <c r="H46" s="85">
        <f>'Приложение 1 (ОТЧЕТНЫЙ ПЕРИОД)'!H205</f>
        <v>0</v>
      </c>
      <c r="I46" s="85">
        <f>'Приложение 1 (ОТЧЕТНЫЙ ПЕРИОД)'!I205</f>
        <v>0</v>
      </c>
      <c r="J46" s="1174"/>
      <c r="K46" s="79">
        <f>'Приложение 1 (ОТЧЕТНЫЙ ПЕРИОД)'!K205</f>
        <v>0</v>
      </c>
      <c r="L46" s="85">
        <f>'Приложение 1 (ОТЧЕТНЫЙ ПЕРИОД)'!L205</f>
        <v>0</v>
      </c>
      <c r="M46" s="85">
        <f>'Приложение 1 (ОТЧЕТНЫЙ ПЕРИОД)'!M205</f>
        <v>0</v>
      </c>
      <c r="N46" s="86">
        <f>'Приложение 1 (ОТЧЕТНЫЙ ПЕРИОД)'!N205</f>
        <v>0</v>
      </c>
      <c r="O46" s="137"/>
      <c r="P46" s="215"/>
      <c r="Q46" s="138"/>
      <c r="R46" s="1205"/>
      <c r="S46" s="157"/>
      <c r="T46" s="157"/>
      <c r="U46" s="258"/>
      <c r="V46" s="258"/>
      <c r="W46" s="255"/>
      <c r="X46" s="251"/>
      <c r="Y46" s="138"/>
      <c r="Z46" s="138"/>
      <c r="AH46" s="138"/>
      <c r="AI46" s="138"/>
      <c r="AJ46" s="138"/>
      <c r="AK46" s="138"/>
      <c r="AL46" s="138"/>
      <c r="AM46" s="138"/>
      <c r="AN46" s="138"/>
      <c r="AO46" s="138"/>
      <c r="AP46" s="138"/>
      <c r="AQ46" s="138"/>
      <c r="AR46" s="137"/>
      <c r="AS46" s="137"/>
      <c r="AT46" s="137"/>
      <c r="AU46" s="137"/>
      <c r="AV46" s="137"/>
      <c r="AW46" s="137"/>
      <c r="AX46" s="137"/>
      <c r="AY46" s="137"/>
      <c r="AZ46" s="137"/>
    </row>
    <row r="47" spans="1:52" s="28" customFormat="1" ht="23.25">
      <c r="A47"/>
      <c r="B47"/>
      <c r="C47" s="90"/>
      <c r="D47" s="91" t="s">
        <v>65</v>
      </c>
      <c r="E47" s="92">
        <f>E44+E45+E46</f>
        <v>1</v>
      </c>
      <c r="F47" s="92">
        <f>F44+F45+F46</f>
        <v>0</v>
      </c>
      <c r="G47" s="92">
        <f>G44+G45+G46</f>
        <v>0</v>
      </c>
      <c r="H47" s="92">
        <f>H44+H45+H46</f>
        <v>0</v>
      </c>
      <c r="I47" s="92">
        <f>I44+I45+I46</f>
        <v>1</v>
      </c>
      <c r="J47" s="92"/>
      <c r="K47" s="92">
        <f>K44+K45+K46</f>
        <v>1.0149999999999999</v>
      </c>
      <c r="L47" s="92">
        <f>L44+L45+L46</f>
        <v>0</v>
      </c>
      <c r="M47" s="92">
        <f>M44+M45+M46</f>
        <v>0</v>
      </c>
      <c r="N47" s="92">
        <f>N44+N45+N46</f>
        <v>3.0150000000000001</v>
      </c>
      <c r="O47" s="142"/>
      <c r="P47" s="219">
        <f>SUM(E47:O47)</f>
        <v>6.0299999999999994</v>
      </c>
      <c r="Q47" s="138"/>
      <c r="R47" s="138"/>
      <c r="S47" s="130"/>
      <c r="T47" s="130"/>
      <c r="U47" s="259"/>
      <c r="V47" s="259"/>
      <c r="W47" s="252"/>
      <c r="X47" s="252"/>
      <c r="Y47" s="138"/>
      <c r="Z47" s="138"/>
      <c r="AH47" s="138"/>
      <c r="AI47" s="138"/>
      <c r="AJ47" s="138"/>
      <c r="AK47" s="138"/>
      <c r="AL47" s="138"/>
      <c r="AM47" s="138"/>
      <c r="AN47" s="138"/>
      <c r="AO47" s="138"/>
      <c r="AP47" s="138"/>
      <c r="AQ47" s="138"/>
      <c r="AR47" s="137"/>
      <c r="AS47" s="137"/>
      <c r="AT47" s="137"/>
      <c r="AU47" s="137"/>
      <c r="AV47" s="137"/>
      <c r="AW47" s="137"/>
      <c r="AX47" s="137"/>
      <c r="AY47" s="137"/>
      <c r="AZ47" s="137"/>
    </row>
    <row r="48" spans="1:52" s="28" customFormat="1" ht="24" thickBot="1">
      <c r="A48"/>
      <c r="B48"/>
      <c r="C48"/>
      <c r="D48" s="89" t="s">
        <v>65</v>
      </c>
      <c r="E48" s="88">
        <f>E47-E43</f>
        <v>0</v>
      </c>
      <c r="F48" s="88">
        <f>F47-F43</f>
        <v>0</v>
      </c>
      <c r="G48" s="88">
        <f>G47-G43</f>
        <v>0</v>
      </c>
      <c r="H48" s="88">
        <f>H47-H43</f>
        <v>0</v>
      </c>
      <c r="I48" s="88">
        <f>I47-I43</f>
        <v>0</v>
      </c>
      <c r="J48" s="88"/>
      <c r="K48" s="88">
        <f>K47-K43</f>
        <v>0</v>
      </c>
      <c r="L48" s="88">
        <f>L47-L43</f>
        <v>0</v>
      </c>
      <c r="M48" s="88">
        <f>M47-M43</f>
        <v>0</v>
      </c>
      <c r="N48" s="88">
        <f>N47-N43</f>
        <v>0</v>
      </c>
      <c r="O48" s="134"/>
      <c r="P48" s="218">
        <f>SUM(E48:O48)</f>
        <v>0</v>
      </c>
      <c r="Q48" s="138"/>
      <c r="R48" s="138"/>
      <c r="S48" s="130"/>
      <c r="T48" s="130"/>
      <c r="U48" s="259"/>
      <c r="V48" s="259"/>
      <c r="W48" s="252"/>
      <c r="X48" s="252"/>
      <c r="Y48" s="138"/>
      <c r="Z48" s="138"/>
      <c r="AH48" s="138"/>
      <c r="AI48" s="138"/>
      <c r="AJ48" s="138"/>
      <c r="AK48" s="138"/>
      <c r="AL48" s="138"/>
      <c r="AM48" s="138"/>
      <c r="AN48" s="138"/>
      <c r="AO48" s="138"/>
      <c r="AP48" s="138"/>
      <c r="AQ48" s="138"/>
      <c r="AR48" s="137"/>
      <c r="AS48" s="137"/>
      <c r="AT48" s="137"/>
      <c r="AU48" s="137"/>
      <c r="AV48" s="137"/>
      <c r="AW48" s="137"/>
      <c r="AX48" s="137"/>
      <c r="AY48" s="137"/>
      <c r="AZ48" s="137"/>
    </row>
    <row r="49" spans="1:52" s="28" customFormat="1" ht="26.25" customHeight="1" thickBot="1">
      <c r="A49" s="1150" t="s">
        <v>74</v>
      </c>
      <c r="B49" s="1151"/>
      <c r="C49" s="1151"/>
      <c r="D49" s="1151"/>
      <c r="E49" s="1151"/>
      <c r="F49" s="1151"/>
      <c r="G49" s="1151"/>
      <c r="H49" s="1151"/>
      <c r="I49" s="1151"/>
      <c r="J49" s="1151"/>
      <c r="K49" s="1200"/>
      <c r="L49" s="1200"/>
      <c r="M49" s="1200"/>
      <c r="N49" s="1201"/>
      <c r="O49" s="134"/>
      <c r="P49" s="218"/>
      <c r="Q49" s="138"/>
      <c r="R49" s="138"/>
      <c r="S49" s="130"/>
      <c r="T49" s="130"/>
      <c r="U49" s="259"/>
      <c r="V49" s="259"/>
      <c r="W49" s="252"/>
      <c r="X49" s="252"/>
      <c r="Y49" s="138"/>
      <c r="Z49" s="138"/>
      <c r="AH49" s="138"/>
      <c r="AI49" s="138"/>
      <c r="AJ49" s="138"/>
      <c r="AK49" s="138"/>
      <c r="AL49" s="138"/>
      <c r="AM49" s="138"/>
      <c r="AN49" s="138"/>
      <c r="AO49" s="138"/>
      <c r="AP49" s="138"/>
      <c r="AQ49" s="138"/>
      <c r="AR49" s="137"/>
      <c r="AS49" s="137"/>
      <c r="AT49" s="137"/>
      <c r="AU49" s="137"/>
      <c r="AV49" s="137"/>
      <c r="AW49" s="137"/>
      <c r="AX49" s="137"/>
      <c r="AY49" s="137"/>
      <c r="AZ49" s="137"/>
    </row>
    <row r="50" spans="1:52" s="28" customFormat="1" ht="47.25" thickBot="1">
      <c r="A50" s="1147" t="s">
        <v>12</v>
      </c>
      <c r="B50" s="169" t="s">
        <v>75</v>
      </c>
      <c r="C50" s="170"/>
      <c r="D50" s="192"/>
      <c r="E50" s="171">
        <f>'Приложение 1 (ОТЧЕТНЫЙ ПЕРИОД)'!E170</f>
        <v>0</v>
      </c>
      <c r="F50" s="171">
        <f>'Приложение 1 (ОТЧЕТНЫЙ ПЕРИОД)'!F170</f>
        <v>0</v>
      </c>
      <c r="G50" s="171">
        <f>'Приложение 1 (ОТЧЕТНЫЙ ПЕРИОД)'!G170</f>
        <v>0</v>
      </c>
      <c r="H50" s="171">
        <f>'Приложение 1 (ОТЧЕТНЫЙ ПЕРИОД)'!H170</f>
        <v>0</v>
      </c>
      <c r="I50" s="171">
        <f>'Приложение 1 (ОТЧЕТНЫЙ ПЕРИОД)'!I170</f>
        <v>0</v>
      </c>
      <c r="J50" s="184"/>
      <c r="K50" s="171">
        <f>'Приложение 1 (ОТЧЕТНЫЙ ПЕРИОД)'!K170</f>
        <v>0</v>
      </c>
      <c r="L50" s="171">
        <f>'Приложение 1 (ОТЧЕТНЫЙ ПЕРИОД)'!L170</f>
        <v>0</v>
      </c>
      <c r="M50" s="171">
        <f>'Приложение 1 (ОТЧЕТНЫЙ ПЕРИОД)'!M170</f>
        <v>0</v>
      </c>
      <c r="N50" s="185">
        <f>'Приложение 1 (ОТЧЕТНЫЙ ПЕРИОД)'!N170</f>
        <v>0</v>
      </c>
      <c r="O50" s="134"/>
      <c r="P50" s="218"/>
      <c r="Q50" s="138"/>
      <c r="R50" s="138"/>
      <c r="S50" s="130"/>
      <c r="T50" s="130"/>
      <c r="U50" s="259"/>
      <c r="V50" s="259"/>
      <c r="W50" s="252"/>
      <c r="X50" s="252"/>
      <c r="Y50" s="138"/>
      <c r="Z50" s="138"/>
      <c r="AH50" s="138"/>
      <c r="AI50" s="138"/>
      <c r="AJ50" s="138"/>
      <c r="AK50" s="138"/>
      <c r="AL50" s="138"/>
      <c r="AM50" s="138"/>
      <c r="AN50" s="138"/>
      <c r="AO50" s="138"/>
      <c r="AP50" s="138"/>
      <c r="AQ50" s="138"/>
      <c r="AR50" s="137"/>
      <c r="AS50" s="137"/>
      <c r="AT50" s="137"/>
      <c r="AU50" s="137"/>
      <c r="AV50" s="137"/>
      <c r="AW50" s="137"/>
      <c r="AX50" s="137"/>
      <c r="AY50" s="137"/>
      <c r="AZ50" s="137"/>
    </row>
    <row r="51" spans="1:52" s="28" customFormat="1" ht="22.5" customHeight="1" thickBot="1">
      <c r="A51" s="1148"/>
      <c r="B51" s="6" t="s">
        <v>24</v>
      </c>
      <c r="C51" s="161"/>
      <c r="D51" s="193"/>
      <c r="E51" s="172">
        <f>'Приложение 1 (ОТЧЕТНЫЙ ПЕРИОД)'!E171</f>
        <v>32</v>
      </c>
      <c r="F51" s="162">
        <f>'Приложение 1 (ОТЧЕТНЫЙ ПЕРИОД)'!F171</f>
        <v>0</v>
      </c>
      <c r="G51" s="162">
        <f>'Приложение 1 (ОТЧЕТНЫЙ ПЕРИОД)'!G171</f>
        <v>26</v>
      </c>
      <c r="H51" s="162">
        <f>'Приложение 1 (ОТЧЕТНЫЙ ПЕРИОД)'!H171</f>
        <v>0</v>
      </c>
      <c r="I51" s="162">
        <f>'Приложение 1 (ОТЧЕТНЫЙ ПЕРИОД)'!I171</f>
        <v>0</v>
      </c>
      <c r="J51" s="186"/>
      <c r="K51" s="171">
        <f>'Приложение 1 (ОТЧЕТНЫЙ ПЕРИОД)'!K171</f>
        <v>0</v>
      </c>
      <c r="L51" s="162">
        <f>'Приложение 1 (ОТЧЕТНЫЙ ПЕРИОД)'!L171</f>
        <v>0</v>
      </c>
      <c r="M51" s="162">
        <f>'Приложение 1 (ОТЧЕТНЫЙ ПЕРИОД)'!M171</f>
        <v>0</v>
      </c>
      <c r="N51" s="187">
        <f>'Приложение 1 (ОТЧЕТНЫЙ ПЕРИОД)'!N171</f>
        <v>0</v>
      </c>
      <c r="O51" s="134"/>
      <c r="P51" s="218"/>
      <c r="Q51" s="138"/>
      <c r="R51" s="138"/>
      <c r="S51" s="130"/>
      <c r="T51" s="130"/>
      <c r="U51" s="259"/>
      <c r="V51" s="259"/>
      <c r="W51" s="252"/>
      <c r="X51" s="252"/>
      <c r="Y51" s="138"/>
      <c r="Z51" s="138"/>
      <c r="AH51" s="138"/>
      <c r="AI51" s="138"/>
      <c r="AJ51" s="138"/>
      <c r="AK51" s="138"/>
      <c r="AL51" s="138"/>
      <c r="AM51" s="138"/>
      <c r="AN51" s="138"/>
      <c r="AO51" s="138"/>
      <c r="AP51" s="138"/>
      <c r="AQ51" s="138"/>
      <c r="AR51" s="137"/>
      <c r="AS51" s="137"/>
      <c r="AT51" s="137"/>
      <c r="AU51" s="137"/>
      <c r="AV51" s="137"/>
      <c r="AW51" s="137"/>
      <c r="AX51" s="137"/>
      <c r="AY51" s="137"/>
      <c r="AZ51" s="137"/>
    </row>
    <row r="52" spans="1:52" s="28" customFormat="1" ht="70.5" thickBot="1">
      <c r="A52" s="1148" t="s">
        <v>13</v>
      </c>
      <c r="B52" s="163" t="s">
        <v>76</v>
      </c>
      <c r="C52" s="164"/>
      <c r="D52" s="194"/>
      <c r="E52" s="165">
        <f>'Приложение 1 (ОТЧЕТНЫЙ ПЕРИОД)'!E172</f>
        <v>0</v>
      </c>
      <c r="F52" s="165">
        <f>'Приложение 1 (ОТЧЕТНЫЙ ПЕРИОД)'!F172</f>
        <v>0</v>
      </c>
      <c r="G52" s="165">
        <f>'Приложение 1 (ОТЧЕТНЫЙ ПЕРИОД)'!G172</f>
        <v>0</v>
      </c>
      <c r="H52" s="165">
        <f>'Приложение 1 (ОТЧЕТНЫЙ ПЕРИОД)'!H172</f>
        <v>0</v>
      </c>
      <c r="I52" s="165">
        <f>'Приложение 1 (ОТЧЕТНЫЙ ПЕРИОД)'!I172</f>
        <v>0</v>
      </c>
      <c r="J52" s="188"/>
      <c r="K52" s="171">
        <f>'Приложение 1 (ОТЧЕТНЫЙ ПЕРИОД)'!K172</f>
        <v>0</v>
      </c>
      <c r="L52" s="165">
        <f>'Приложение 1 (ОТЧЕТНЫЙ ПЕРИОД)'!L172</f>
        <v>0</v>
      </c>
      <c r="M52" s="165">
        <f>'Приложение 1 (ОТЧЕТНЫЙ ПЕРИОД)'!M172</f>
        <v>0</v>
      </c>
      <c r="N52" s="189">
        <f>'Приложение 1 (ОТЧЕТНЫЙ ПЕРИОД)'!N172</f>
        <v>0</v>
      </c>
      <c r="O52" s="134"/>
      <c r="P52" s="218"/>
      <c r="Q52" s="138"/>
      <c r="R52" s="138"/>
      <c r="S52" s="130"/>
      <c r="T52" s="130"/>
      <c r="U52" s="259"/>
      <c r="V52" s="259"/>
      <c r="W52" s="252"/>
      <c r="X52" s="252"/>
      <c r="Y52" s="138"/>
      <c r="Z52" s="138"/>
      <c r="AH52" s="138"/>
      <c r="AI52" s="138"/>
      <c r="AJ52" s="138"/>
      <c r="AK52" s="138"/>
      <c r="AL52" s="138"/>
      <c r="AM52" s="138"/>
      <c r="AN52" s="138"/>
      <c r="AO52" s="138"/>
      <c r="AP52" s="138"/>
      <c r="AQ52" s="138"/>
      <c r="AR52" s="137"/>
      <c r="AS52" s="137"/>
      <c r="AT52" s="137"/>
      <c r="AU52" s="137"/>
      <c r="AV52" s="137"/>
      <c r="AW52" s="137"/>
      <c r="AX52" s="137"/>
      <c r="AY52" s="137"/>
      <c r="AZ52" s="137"/>
    </row>
    <row r="53" spans="1:52" s="28" customFormat="1" ht="22.5" customHeight="1" thickBot="1">
      <c r="A53" s="1148"/>
      <c r="B53" s="6" t="s">
        <v>24</v>
      </c>
      <c r="C53" s="161"/>
      <c r="D53" s="193"/>
      <c r="E53" s="172">
        <f>'Приложение 1 (ОТЧЕТНЫЙ ПЕРИОД)'!E173</f>
        <v>9899</v>
      </c>
      <c r="F53" s="162">
        <f>'Приложение 1 (ОТЧЕТНЫЙ ПЕРИОД)'!F173</f>
        <v>0</v>
      </c>
      <c r="G53" s="162">
        <f>'Приложение 1 (ОТЧЕТНЫЙ ПЕРИОД)'!G173</f>
        <v>2601</v>
      </c>
      <c r="H53" s="162">
        <f>'Приложение 1 (ОТЧЕТНЫЙ ПЕРИОД)'!H173</f>
        <v>0</v>
      </c>
      <c r="I53" s="162">
        <f>'Приложение 1 (ОТЧЕТНЫЙ ПЕРИОД)'!I173</f>
        <v>0</v>
      </c>
      <c r="J53" s="186"/>
      <c r="K53" s="171">
        <f>'Приложение 1 (ОТЧЕТНЫЙ ПЕРИОД)'!K173</f>
        <v>0</v>
      </c>
      <c r="L53" s="162">
        <f>'Приложение 1 (ОТЧЕТНЫЙ ПЕРИОД)'!L173</f>
        <v>0</v>
      </c>
      <c r="M53" s="162">
        <f>'Приложение 1 (ОТЧЕТНЫЙ ПЕРИОД)'!M173</f>
        <v>0</v>
      </c>
      <c r="N53" s="187">
        <f>'Приложение 1 (ОТЧЕТНЫЙ ПЕРИОД)'!N173</f>
        <v>0</v>
      </c>
      <c r="O53" s="134"/>
      <c r="P53" s="218"/>
      <c r="Q53" s="138"/>
      <c r="R53" s="138"/>
      <c r="S53" s="130"/>
      <c r="T53" s="130"/>
      <c r="U53" s="259"/>
      <c r="V53" s="259"/>
      <c r="W53" s="252"/>
      <c r="X53" s="252"/>
      <c r="Y53" s="138"/>
      <c r="Z53" s="138"/>
      <c r="AH53" s="138"/>
      <c r="AI53" s="138"/>
      <c r="AJ53" s="138"/>
      <c r="AK53" s="138"/>
      <c r="AL53" s="138"/>
      <c r="AM53" s="138"/>
      <c r="AN53" s="138"/>
      <c r="AO53" s="138"/>
      <c r="AP53" s="138"/>
      <c r="AQ53" s="138"/>
      <c r="AR53" s="137"/>
      <c r="AS53" s="137"/>
      <c r="AT53" s="137"/>
      <c r="AU53" s="137"/>
      <c r="AV53" s="137"/>
      <c r="AW53" s="137"/>
      <c r="AX53" s="137"/>
      <c r="AY53" s="137"/>
      <c r="AZ53" s="137"/>
    </row>
    <row r="54" spans="1:52" s="28" customFormat="1" ht="93.75" thickBot="1">
      <c r="A54" s="1148" t="s">
        <v>77</v>
      </c>
      <c r="B54" s="163" t="s">
        <v>78</v>
      </c>
      <c r="C54" s="164"/>
      <c r="D54" s="194"/>
      <c r="E54" s="165">
        <f>'Приложение 1 (ОТЧЕТНЫЙ ПЕРИОД)'!E174</f>
        <v>0</v>
      </c>
      <c r="F54" s="165">
        <f>'Приложение 1 (ОТЧЕТНЫЙ ПЕРИОД)'!F174</f>
        <v>0</v>
      </c>
      <c r="G54" s="165">
        <f>'Приложение 1 (ОТЧЕТНЫЙ ПЕРИОД)'!G174</f>
        <v>0</v>
      </c>
      <c r="H54" s="165">
        <f>'Приложение 1 (ОТЧЕТНЫЙ ПЕРИОД)'!H174</f>
        <v>0</v>
      </c>
      <c r="I54" s="165">
        <f>'Приложение 1 (ОТЧЕТНЫЙ ПЕРИОД)'!I174</f>
        <v>0</v>
      </c>
      <c r="J54" s="188"/>
      <c r="K54" s="171">
        <f>'Приложение 1 (ОТЧЕТНЫЙ ПЕРИОД)'!K174</f>
        <v>0</v>
      </c>
      <c r="L54" s="165">
        <f>'Приложение 1 (ОТЧЕТНЫЙ ПЕРИОД)'!L174</f>
        <v>0</v>
      </c>
      <c r="M54" s="165">
        <f>'Приложение 1 (ОТЧЕТНЫЙ ПЕРИОД)'!M174</f>
        <v>0</v>
      </c>
      <c r="N54" s="189">
        <f>'Приложение 1 (ОТЧЕТНЫЙ ПЕРИОД)'!N174</f>
        <v>0</v>
      </c>
      <c r="O54" s="134"/>
      <c r="P54" s="218"/>
      <c r="Q54" s="138"/>
      <c r="R54" s="138"/>
      <c r="S54" s="130"/>
      <c r="T54" s="130"/>
      <c r="U54" s="259"/>
      <c r="V54" s="259"/>
      <c r="W54" s="252"/>
      <c r="X54" s="252"/>
      <c r="Y54" s="138"/>
      <c r="Z54" s="138"/>
      <c r="AH54" s="138"/>
      <c r="AI54" s="138"/>
      <c r="AJ54" s="138"/>
      <c r="AK54" s="138"/>
      <c r="AL54" s="138"/>
      <c r="AM54" s="138"/>
      <c r="AN54" s="138"/>
      <c r="AO54" s="138"/>
      <c r="AP54" s="138"/>
      <c r="AQ54" s="138"/>
      <c r="AR54" s="137"/>
      <c r="AS54" s="137"/>
      <c r="AT54" s="137"/>
      <c r="AU54" s="137"/>
      <c r="AV54" s="137"/>
      <c r="AW54" s="137"/>
      <c r="AX54" s="137"/>
      <c r="AY54" s="137"/>
      <c r="AZ54" s="137"/>
    </row>
    <row r="55" spans="1:52" s="28" customFormat="1" ht="22.5" customHeight="1" thickBot="1">
      <c r="A55" s="1148"/>
      <c r="B55" s="6" t="s">
        <v>24</v>
      </c>
      <c r="C55" s="161"/>
      <c r="D55" s="193"/>
      <c r="E55" s="172">
        <f>'Приложение 1 (ОТЧЕТНЫЙ ПЕРИОД)'!E175</f>
        <v>5</v>
      </c>
      <c r="F55" s="162">
        <f>'Приложение 1 (ОТЧЕТНЫЙ ПЕРИОД)'!F175</f>
        <v>0</v>
      </c>
      <c r="G55" s="162">
        <f>'Приложение 1 (ОТЧЕТНЫЙ ПЕРИОД)'!G175</f>
        <v>3</v>
      </c>
      <c r="H55" s="162">
        <f>'Приложение 1 (ОТЧЕТНЫЙ ПЕРИОД)'!H175</f>
        <v>0</v>
      </c>
      <c r="I55" s="162">
        <f>'Приложение 1 (ОТЧЕТНЫЙ ПЕРИОД)'!I175</f>
        <v>0</v>
      </c>
      <c r="J55" s="186"/>
      <c r="K55" s="171">
        <f>'Приложение 1 (ОТЧЕТНЫЙ ПЕРИОД)'!K175</f>
        <v>0</v>
      </c>
      <c r="L55" s="162">
        <f>'Приложение 1 (ОТЧЕТНЫЙ ПЕРИОД)'!L175</f>
        <v>0</v>
      </c>
      <c r="M55" s="162">
        <f>'Приложение 1 (ОТЧЕТНЫЙ ПЕРИОД)'!M175</f>
        <v>0</v>
      </c>
      <c r="N55" s="187">
        <f>'Приложение 1 (ОТЧЕТНЫЙ ПЕРИОД)'!N175</f>
        <v>0</v>
      </c>
      <c r="O55" s="134"/>
      <c r="P55" s="218"/>
      <c r="Q55" s="138"/>
      <c r="R55" s="138"/>
      <c r="S55" s="130"/>
      <c r="T55" s="130"/>
      <c r="U55" s="259"/>
      <c r="V55" s="259"/>
      <c r="W55" s="252"/>
      <c r="X55" s="252"/>
      <c r="Y55" s="138"/>
      <c r="Z55" s="138"/>
      <c r="AH55" s="138"/>
      <c r="AI55" s="138"/>
      <c r="AJ55" s="138"/>
      <c r="AK55" s="138"/>
      <c r="AL55" s="138"/>
      <c r="AM55" s="138"/>
      <c r="AN55" s="138"/>
      <c r="AO55" s="138"/>
      <c r="AP55" s="138"/>
      <c r="AQ55" s="138"/>
      <c r="AR55" s="137"/>
      <c r="AS55" s="137"/>
      <c r="AT55" s="137"/>
      <c r="AU55" s="137"/>
      <c r="AV55" s="137"/>
      <c r="AW55" s="137"/>
      <c r="AX55" s="137"/>
      <c r="AY55" s="137"/>
      <c r="AZ55" s="137"/>
    </row>
    <row r="56" spans="1:52" s="28" customFormat="1" ht="93.75" thickBot="1">
      <c r="A56" s="1148" t="s">
        <v>79</v>
      </c>
      <c r="B56" s="163" t="s">
        <v>80</v>
      </c>
      <c r="C56" s="164"/>
      <c r="D56" s="194"/>
      <c r="E56" s="165">
        <f>'Приложение 1 (ОТЧЕТНЫЙ ПЕРИОД)'!E176</f>
        <v>0</v>
      </c>
      <c r="F56" s="165">
        <f>'Приложение 1 (ОТЧЕТНЫЙ ПЕРИОД)'!F176</f>
        <v>0</v>
      </c>
      <c r="G56" s="165">
        <f>'Приложение 1 (ОТЧЕТНЫЙ ПЕРИОД)'!G176</f>
        <v>0</v>
      </c>
      <c r="H56" s="165">
        <f>'Приложение 1 (ОТЧЕТНЫЙ ПЕРИОД)'!H176</f>
        <v>0</v>
      </c>
      <c r="I56" s="165">
        <f>'Приложение 1 (ОТЧЕТНЫЙ ПЕРИОД)'!I176</f>
        <v>0</v>
      </c>
      <c r="J56" s="188"/>
      <c r="K56" s="171" t="str">
        <f>'Приложение 1 (ОТЧЕТНЫЙ ПЕРИОД)'!K176</f>
        <v xml:space="preserve"> </v>
      </c>
      <c r="L56" s="165">
        <f>'Приложение 1 (ОТЧЕТНЫЙ ПЕРИОД)'!L176</f>
        <v>0</v>
      </c>
      <c r="M56" s="165">
        <f>'Приложение 1 (ОТЧЕТНЫЙ ПЕРИОД)'!M176</f>
        <v>0</v>
      </c>
      <c r="N56" s="189">
        <f>'Приложение 1 (ОТЧЕТНЫЙ ПЕРИОД)'!N176</f>
        <v>0</v>
      </c>
      <c r="O56" s="134"/>
      <c r="P56" s="218"/>
      <c r="Q56" s="138"/>
      <c r="R56" s="138"/>
      <c r="S56" s="130"/>
      <c r="T56" s="130"/>
      <c r="U56" s="259"/>
      <c r="V56" s="259"/>
      <c r="W56" s="252"/>
      <c r="X56" s="252"/>
      <c r="Y56" s="138"/>
      <c r="Z56" s="138"/>
      <c r="AH56" s="138"/>
      <c r="AI56" s="138"/>
      <c r="AJ56" s="138"/>
      <c r="AK56" s="138"/>
      <c r="AL56" s="138"/>
      <c r="AM56" s="138"/>
      <c r="AN56" s="138"/>
      <c r="AO56" s="138"/>
      <c r="AP56" s="138"/>
      <c r="AQ56" s="138"/>
      <c r="AR56" s="137"/>
      <c r="AS56" s="137"/>
      <c r="AT56" s="137"/>
      <c r="AU56" s="137"/>
      <c r="AV56" s="137"/>
      <c r="AW56" s="137"/>
      <c r="AX56" s="137"/>
      <c r="AY56" s="137"/>
      <c r="AZ56" s="137"/>
    </row>
    <row r="57" spans="1:52" s="28" customFormat="1" ht="23.25" customHeight="1" thickBot="1">
      <c r="A57" s="1215"/>
      <c r="B57" s="166" t="s">
        <v>24</v>
      </c>
      <c r="C57" s="167"/>
      <c r="D57" s="195"/>
      <c r="E57" s="173">
        <f>'Приложение 1 (ОТЧЕТНЫЙ ПЕРИОД)'!E177</f>
        <v>0</v>
      </c>
      <c r="F57" s="168">
        <f>'Приложение 1 (ОТЧЕТНЫЙ ПЕРИОД)'!F177</f>
        <v>0</v>
      </c>
      <c r="G57" s="168">
        <f>'Приложение 1 (ОТЧЕТНЫЙ ПЕРИОД)'!G177</f>
        <v>7</v>
      </c>
      <c r="H57" s="168">
        <f>'Приложение 1 (ОТЧЕТНЫЙ ПЕРИОД)'!H177</f>
        <v>0</v>
      </c>
      <c r="I57" s="168">
        <f>'Приложение 1 (ОТЧЕТНЫЙ ПЕРИОД)'!I177</f>
        <v>0</v>
      </c>
      <c r="J57" s="190"/>
      <c r="K57" s="171">
        <f>'Приложение 1 (ОТЧЕТНЫЙ ПЕРИОД)'!K177</f>
        <v>0</v>
      </c>
      <c r="L57" s="168">
        <f>'Приложение 1 (ОТЧЕТНЫЙ ПЕРИОД)'!L177</f>
        <v>0</v>
      </c>
      <c r="M57" s="168">
        <f>'Приложение 1 (ОТЧЕТНЫЙ ПЕРИОД)'!M177</f>
        <v>0</v>
      </c>
      <c r="N57" s="191">
        <f>'Приложение 1 (ОТЧЕТНЫЙ ПЕРИОД)'!N177</f>
        <v>0</v>
      </c>
      <c r="O57" s="134"/>
      <c r="P57" s="218"/>
      <c r="Q57" s="138"/>
      <c r="R57" s="138"/>
      <c r="S57" s="130"/>
      <c r="T57" s="130"/>
      <c r="U57" s="259"/>
      <c r="V57" s="259"/>
      <c r="W57" s="252"/>
      <c r="X57" s="252"/>
      <c r="Y57" s="138"/>
      <c r="Z57" s="138"/>
      <c r="AH57" s="138"/>
      <c r="AI57" s="138"/>
      <c r="AJ57" s="138"/>
      <c r="AK57" s="138"/>
      <c r="AL57" s="138"/>
      <c r="AM57" s="138"/>
      <c r="AN57" s="138"/>
      <c r="AO57" s="138"/>
      <c r="AP57" s="138"/>
      <c r="AQ57" s="138"/>
      <c r="AR57" s="137"/>
      <c r="AS57" s="137"/>
      <c r="AT57" s="137"/>
      <c r="AU57" s="137"/>
      <c r="AV57" s="137"/>
      <c r="AW57" s="137"/>
      <c r="AX57" s="137"/>
      <c r="AY57" s="137"/>
      <c r="AZ57" s="137"/>
    </row>
    <row r="58" spans="1:52" s="28" customFormat="1" ht="9.75" customHeight="1">
      <c r="A58"/>
      <c r="B58"/>
      <c r="C58"/>
      <c r="D58" s="89"/>
      <c r="E58" s="88"/>
      <c r="F58" s="88"/>
      <c r="G58" s="88"/>
      <c r="H58" s="88"/>
      <c r="I58" s="88"/>
      <c r="J58" s="88"/>
      <c r="K58" s="88"/>
      <c r="L58" s="88"/>
      <c r="M58" s="88"/>
      <c r="N58" s="88"/>
      <c r="O58" s="134"/>
      <c r="P58" s="218"/>
      <c r="Q58" s="138"/>
      <c r="R58" s="138"/>
      <c r="S58" s="130"/>
      <c r="T58" s="130"/>
      <c r="U58" s="259"/>
      <c r="V58" s="259"/>
      <c r="W58" s="252"/>
      <c r="X58" s="252"/>
      <c r="Y58" s="138"/>
      <c r="Z58" s="138"/>
      <c r="AH58" s="138"/>
      <c r="AI58" s="138"/>
      <c r="AJ58" s="138"/>
      <c r="AK58" s="138"/>
      <c r="AL58" s="138"/>
      <c r="AM58" s="138"/>
      <c r="AN58" s="138"/>
      <c r="AO58" s="138"/>
      <c r="AP58" s="138"/>
      <c r="AQ58" s="138"/>
      <c r="AR58" s="137"/>
      <c r="AS58" s="137"/>
      <c r="AT58" s="137"/>
      <c r="AU58" s="137"/>
      <c r="AV58" s="137"/>
      <c r="AW58" s="137"/>
      <c r="AX58" s="137"/>
      <c r="AY58" s="137"/>
      <c r="AZ58" s="137"/>
    </row>
    <row r="59" spans="1:52" s="28" customFormat="1" ht="10.5" customHeight="1" thickBot="1">
      <c r="A59"/>
      <c r="B59"/>
      <c r="C59"/>
      <c r="D59" s="89"/>
      <c r="E59" s="88"/>
      <c r="F59" s="88"/>
      <c r="G59" s="88"/>
      <c r="H59" s="88"/>
      <c r="I59" s="88"/>
      <c r="J59" s="88"/>
      <c r="K59" s="88"/>
      <c r="L59" s="88"/>
      <c r="M59" s="88"/>
      <c r="N59" s="88"/>
      <c r="O59" s="134"/>
      <c r="P59" s="218"/>
      <c r="Q59" s="138"/>
      <c r="R59" s="138"/>
      <c r="S59" s="130"/>
      <c r="T59" s="130"/>
      <c r="U59" s="259"/>
      <c r="V59" s="259"/>
      <c r="W59" s="252"/>
      <c r="X59" s="252"/>
      <c r="Y59" s="138"/>
      <c r="Z59" s="138"/>
      <c r="AH59" s="138"/>
      <c r="AI59" s="138"/>
      <c r="AJ59" s="138"/>
      <c r="AK59" s="138"/>
      <c r="AL59" s="138"/>
      <c r="AM59" s="138"/>
      <c r="AN59" s="138"/>
      <c r="AO59" s="138"/>
      <c r="AP59" s="138"/>
      <c r="AQ59" s="138"/>
      <c r="AR59" s="137"/>
      <c r="AS59" s="137"/>
      <c r="AT59" s="137"/>
      <c r="AU59" s="137"/>
      <c r="AV59" s="137"/>
      <c r="AW59" s="137"/>
      <c r="AX59" s="137"/>
      <c r="AY59" s="137"/>
      <c r="AZ59" s="137"/>
    </row>
    <row r="60" spans="1:52" s="28" customFormat="1" ht="39.75" customHeight="1" thickBot="1">
      <c r="A60" s="51"/>
      <c r="B60" s="52"/>
      <c r="C60" s="52"/>
      <c r="D60" s="52"/>
      <c r="E60" s="77" t="s">
        <v>84</v>
      </c>
      <c r="F60" s="76" t="s">
        <v>54</v>
      </c>
      <c r="G60" s="78"/>
      <c r="H60" s="52"/>
      <c r="I60" s="52"/>
      <c r="J60" s="52"/>
      <c r="K60" s="52"/>
      <c r="L60" s="52"/>
      <c r="M60" s="52"/>
      <c r="N60" s="53"/>
      <c r="O60" s="137"/>
      <c r="P60" s="215"/>
      <c r="Q60" s="138"/>
      <c r="R60" s="138"/>
      <c r="S60" s="130"/>
      <c r="T60" s="130"/>
      <c r="U60" s="259"/>
      <c r="V60" s="259"/>
      <c r="W60" s="252"/>
      <c r="X60" s="252"/>
      <c r="Y60" s="138"/>
      <c r="Z60" s="138"/>
      <c r="AH60" s="138"/>
      <c r="AI60" s="138"/>
      <c r="AJ60" s="138"/>
      <c r="AK60" s="138"/>
      <c r="AL60" s="138"/>
      <c r="AM60" s="138"/>
      <c r="AN60" s="138"/>
      <c r="AO60" s="138"/>
      <c r="AP60" s="138"/>
      <c r="AQ60" s="138"/>
      <c r="AR60" s="137"/>
      <c r="AS60" s="137"/>
      <c r="AT60" s="137"/>
      <c r="AU60" s="137"/>
      <c r="AV60" s="137"/>
      <c r="AW60" s="137"/>
      <c r="AX60" s="137"/>
      <c r="AY60" s="137"/>
      <c r="AZ60" s="137"/>
    </row>
    <row r="61" spans="1:52" s="28" customFormat="1" ht="40.5">
      <c r="A61" s="986" t="str">
        <f>E60</f>
        <v>III.</v>
      </c>
      <c r="B61" s="55" t="s">
        <v>51</v>
      </c>
      <c r="C61" s="988"/>
      <c r="D61" s="37" t="s">
        <v>9</v>
      </c>
      <c r="E61" s="79">
        <f>'Приложение 1 (ОТЧЕТНЫЙ ПЕРИОД)'!E352</f>
        <v>142.43</v>
      </c>
      <c r="F61" s="79">
        <f>'Приложение 1 (ОТЧЕТНЫЙ ПЕРИОД)'!F352</f>
        <v>139.42000000000002</v>
      </c>
      <c r="G61" s="79">
        <f>'Приложение 1 (ОТЧЕТНЫЙ ПЕРИОД)'!G352</f>
        <v>52.38</v>
      </c>
      <c r="H61" s="79">
        <f>'Приложение 1 (ОТЧЕТНЫЙ ПЕРИОД)'!H352</f>
        <v>142.53</v>
      </c>
      <c r="I61" s="79">
        <f>'Приложение 1 (ОТЧЕТНЫЙ ПЕРИОД)'!I352</f>
        <v>142.83000000000001</v>
      </c>
      <c r="J61" s="1172"/>
      <c r="K61" s="79">
        <f>'Приложение 1 (ОТЧЕТНЫЙ ПЕРИОД)'!K352</f>
        <v>62.14</v>
      </c>
      <c r="L61" s="79">
        <f>'Приложение 1 (ОТЧЕТНЫЙ ПЕРИОД)'!L352</f>
        <v>143.03</v>
      </c>
      <c r="M61" s="79">
        <f>'Приложение 1 (ОТЧЕТНЫЙ ПЕРИОД)'!M352</f>
        <v>143.22999999999999</v>
      </c>
      <c r="N61" s="79">
        <f>'Приложение 1 (ОТЧЕТНЫЙ ПЕРИОД)'!N352</f>
        <v>776.19</v>
      </c>
      <c r="O61" s="137"/>
      <c r="P61" s="215"/>
      <c r="Q61" s="138"/>
      <c r="R61" s="1203" t="str">
        <f>B62</f>
        <v>ОБРАЗОВАНИЕ</v>
      </c>
      <c r="S61" s="158" t="str">
        <f>D61</f>
        <v>Всего</v>
      </c>
      <c r="T61" s="158">
        <f>E61</f>
        <v>142.43</v>
      </c>
      <c r="U61" s="253">
        <f t="shared" ref="U61:V61" si="25">F61</f>
        <v>139.42000000000002</v>
      </c>
      <c r="V61" s="253">
        <f t="shared" si="25"/>
        <v>52.38</v>
      </c>
      <c r="W61" s="253">
        <f>F61/E61%</f>
        <v>97.886681176718398</v>
      </c>
      <c r="X61" s="249">
        <f>G61/F61%</f>
        <v>37.569932577822406</v>
      </c>
      <c r="Y61" s="138"/>
      <c r="Z61" s="138"/>
      <c r="AH61" s="138"/>
      <c r="AI61" s="138"/>
      <c r="AJ61" s="138"/>
      <c r="AK61" s="138"/>
      <c r="AL61" s="138"/>
      <c r="AM61" s="138"/>
      <c r="AN61" s="138"/>
      <c r="AO61" s="138"/>
      <c r="AP61" s="138"/>
      <c r="AQ61" s="138"/>
      <c r="AR61" s="137"/>
      <c r="AS61" s="137"/>
      <c r="AT61" s="137"/>
      <c r="AU61" s="137"/>
      <c r="AV61" s="137"/>
      <c r="AW61" s="137"/>
      <c r="AX61" s="137"/>
      <c r="AY61" s="137"/>
      <c r="AZ61" s="137"/>
    </row>
    <row r="62" spans="1:52" s="28" customFormat="1" ht="23.25" customHeight="1">
      <c r="A62" s="986"/>
      <c r="B62" s="993" t="str">
        <f>F60</f>
        <v>ОБРАЗОВАНИЕ</v>
      </c>
      <c r="C62" s="988"/>
      <c r="D62" s="38" t="s">
        <v>18</v>
      </c>
      <c r="E62" s="79">
        <f>'Приложение 1 (ОТЧЕТНЫЙ ПЕРИОД)'!E353</f>
        <v>0</v>
      </c>
      <c r="F62" s="79">
        <f>'Приложение 1 (ОТЧЕТНЫЙ ПЕРИОД)'!F353</f>
        <v>0</v>
      </c>
      <c r="G62" s="79">
        <f>'Приложение 1 (ОТЧЕТНЫЙ ПЕРИОД)'!G353</f>
        <v>0</v>
      </c>
      <c r="H62" s="79">
        <f>'Приложение 1 (ОТЧЕТНЫЙ ПЕРИОД)'!H353</f>
        <v>0</v>
      </c>
      <c r="I62" s="79">
        <f>'Приложение 1 (ОТЧЕТНЫЙ ПЕРИОД)'!I353</f>
        <v>0</v>
      </c>
      <c r="J62" s="1173"/>
      <c r="K62" s="79">
        <f>'Приложение 1 (ОТЧЕТНЫЙ ПЕРИОД)'!K353</f>
        <v>0</v>
      </c>
      <c r="L62" s="79">
        <f>'Приложение 1 (ОТЧЕТНЫЙ ПЕРИОД)'!L353</f>
        <v>0</v>
      </c>
      <c r="M62" s="79">
        <f>'Приложение 1 (ОТЧЕТНЫЙ ПЕРИОД)'!M353</f>
        <v>0</v>
      </c>
      <c r="N62" s="79">
        <f>'Приложение 1 (ОТЧЕТНЫЙ ПЕРИОД)'!N353</f>
        <v>0</v>
      </c>
      <c r="O62" s="137"/>
      <c r="P62" s="215"/>
      <c r="Q62" s="138"/>
      <c r="R62" s="1204"/>
      <c r="S62" s="156"/>
      <c r="T62" s="156"/>
      <c r="U62" s="257"/>
      <c r="V62" s="257"/>
      <c r="W62" s="254"/>
      <c r="X62" s="250"/>
      <c r="Y62" s="138"/>
      <c r="Z62" s="138"/>
      <c r="AH62" s="138"/>
      <c r="AI62" s="138"/>
      <c r="AJ62" s="138"/>
      <c r="AK62" s="138"/>
      <c r="AL62" s="138"/>
      <c r="AM62" s="138"/>
      <c r="AN62" s="138"/>
      <c r="AO62" s="138"/>
      <c r="AP62" s="138"/>
      <c r="AQ62" s="138"/>
      <c r="AR62" s="137"/>
      <c r="AS62" s="137"/>
      <c r="AT62" s="137"/>
      <c r="AU62" s="137"/>
      <c r="AV62" s="137"/>
      <c r="AW62" s="137"/>
      <c r="AX62" s="137"/>
      <c r="AY62" s="137"/>
      <c r="AZ62" s="137"/>
    </row>
    <row r="63" spans="1:52" s="28" customFormat="1" ht="23.25" customHeight="1">
      <c r="A63" s="986"/>
      <c r="B63" s="1175"/>
      <c r="C63" s="988"/>
      <c r="D63" s="38" t="s">
        <v>10</v>
      </c>
      <c r="E63" s="79">
        <f>'Приложение 1 (ОТЧЕТНЫЙ ПЕРИОД)'!E354</f>
        <v>9.6199999999999992</v>
      </c>
      <c r="F63" s="79">
        <f>'Приложение 1 (ОТЧЕТНЫЙ ПЕРИОД)'!F354</f>
        <v>6.61</v>
      </c>
      <c r="G63" s="79">
        <f>'Приложение 1 (ОТЧЕТНЫЙ ПЕРИОД)'!G354</f>
        <v>3.1500000000000004</v>
      </c>
      <c r="H63" s="79">
        <f>'Приложение 1 (ОТЧЕТНЫЙ ПЕРИОД)'!H354</f>
        <v>9.7200000000000006</v>
      </c>
      <c r="I63" s="79">
        <f>'Приложение 1 (ОТЧЕТНЫЙ ПЕРИОД)'!I354</f>
        <v>10.020000000000001</v>
      </c>
      <c r="J63" s="1173"/>
      <c r="K63" s="79">
        <f>'Приложение 1 (ОТЧЕТНЫЙ ПЕРИОД)'!K354</f>
        <v>7.4399999999999995</v>
      </c>
      <c r="L63" s="79">
        <f>'Приложение 1 (ОТЧЕТНЫЙ ПЕРИОД)'!L354</f>
        <v>10.220000000000001</v>
      </c>
      <c r="M63" s="79">
        <f>'Приложение 1 (ОТЧЕТНЫЙ ПЕРИОД)'!M354</f>
        <v>10.42</v>
      </c>
      <c r="N63" s="79">
        <f>'Приложение 1 (ОТЧЕТНЫЙ ПЕРИОД)'!N354</f>
        <v>57.440000000000005</v>
      </c>
      <c r="O63" s="137"/>
      <c r="P63" s="215"/>
      <c r="Q63" s="138"/>
      <c r="R63" s="1204"/>
      <c r="S63" s="156"/>
      <c r="T63" s="156"/>
      <c r="U63" s="257"/>
      <c r="V63" s="257"/>
      <c r="W63" s="254"/>
      <c r="X63" s="250"/>
      <c r="Y63" s="138"/>
      <c r="Z63" s="138"/>
      <c r="AH63" s="138"/>
      <c r="AI63" s="138"/>
      <c r="AJ63" s="138"/>
      <c r="AK63" s="138"/>
      <c r="AL63" s="138"/>
      <c r="AM63" s="138"/>
      <c r="AN63" s="138"/>
      <c r="AO63" s="138"/>
      <c r="AP63" s="138"/>
      <c r="AQ63" s="138"/>
      <c r="AR63" s="137"/>
      <c r="AS63" s="137"/>
      <c r="AT63" s="137"/>
      <c r="AU63" s="137"/>
      <c r="AV63" s="137"/>
      <c r="AW63" s="137"/>
      <c r="AX63" s="137"/>
      <c r="AY63" s="137"/>
      <c r="AZ63" s="137"/>
    </row>
    <row r="64" spans="1:52" s="28" customFormat="1" ht="23.25" customHeight="1" thickBot="1">
      <c r="A64" s="987"/>
      <c r="B64" s="1176"/>
      <c r="C64" s="989"/>
      <c r="D64" s="72" t="s">
        <v>11</v>
      </c>
      <c r="E64" s="79">
        <f>'Приложение 1 (ОТЧЕТНЫЙ ПЕРИОД)'!E355</f>
        <v>132.81</v>
      </c>
      <c r="F64" s="79">
        <f>'Приложение 1 (ОТЧЕТНЫЙ ПЕРИОД)'!F355</f>
        <v>132.81</v>
      </c>
      <c r="G64" s="79">
        <f>'Приложение 1 (ОТЧЕТНЫЙ ПЕРИОД)'!G355</f>
        <v>49.230000000000004</v>
      </c>
      <c r="H64" s="79">
        <f>'Приложение 1 (ОТЧЕТНЫЙ ПЕРИОД)'!H355</f>
        <v>132.81</v>
      </c>
      <c r="I64" s="79">
        <f>'Приложение 1 (ОТЧЕТНЫЙ ПЕРИОД)'!I355</f>
        <v>132.81</v>
      </c>
      <c r="J64" s="1174"/>
      <c r="K64" s="79">
        <f>'Приложение 1 (ОТЧЕТНЫЙ ПЕРИОД)'!K355</f>
        <v>54.7</v>
      </c>
      <c r="L64" s="79">
        <f>'Приложение 1 (ОТЧЕТНЫЙ ПЕРИОД)'!L355</f>
        <v>132.81</v>
      </c>
      <c r="M64" s="79">
        <f>'Приложение 1 (ОТЧЕТНЫЙ ПЕРИОД)'!M355</f>
        <v>132.81</v>
      </c>
      <c r="N64" s="79">
        <f>'Приложение 1 (ОТЧЕТНЫЙ ПЕРИОД)'!N355</f>
        <v>718.75</v>
      </c>
      <c r="O64" s="137"/>
      <c r="P64" s="215"/>
      <c r="Q64" s="138"/>
      <c r="R64" s="1205"/>
      <c r="S64" s="157"/>
      <c r="T64" s="157"/>
      <c r="U64" s="258"/>
      <c r="V64" s="258"/>
      <c r="W64" s="255"/>
      <c r="X64" s="251"/>
      <c r="Y64" s="138"/>
      <c r="Z64" s="138"/>
      <c r="AH64" s="138"/>
      <c r="AI64" s="138"/>
      <c r="AJ64" s="138"/>
      <c r="AK64" s="138"/>
      <c r="AL64" s="138"/>
      <c r="AM64" s="138"/>
      <c r="AN64" s="138"/>
      <c r="AO64" s="138"/>
      <c r="AP64" s="138"/>
      <c r="AQ64" s="138"/>
      <c r="AR64" s="137"/>
      <c r="AS64" s="137"/>
      <c r="AT64" s="137"/>
      <c r="AU64" s="137"/>
      <c r="AV64" s="137"/>
      <c r="AW64" s="137"/>
      <c r="AX64" s="137"/>
      <c r="AY64" s="137"/>
      <c r="AZ64" s="137"/>
    </row>
    <row r="65" spans="1:52" s="28" customFormat="1" ht="23.25">
      <c r="A65"/>
      <c r="B65"/>
      <c r="C65" s="90"/>
      <c r="D65" s="91" t="s">
        <v>65</v>
      </c>
      <c r="E65" s="92">
        <f>E62+E63+E64</f>
        <v>142.43</v>
      </c>
      <c r="F65" s="92">
        <f>F62+F63+F64</f>
        <v>139.42000000000002</v>
      </c>
      <c r="G65" s="92">
        <f>G62+G63+G64</f>
        <v>52.38</v>
      </c>
      <c r="H65" s="92">
        <f>H62+H63+H64</f>
        <v>142.53</v>
      </c>
      <c r="I65" s="92">
        <f>I62+I63+I64</f>
        <v>142.83000000000001</v>
      </c>
      <c r="J65" s="92"/>
      <c r="K65" s="92">
        <f>K62+K63+K64</f>
        <v>62.14</v>
      </c>
      <c r="L65" s="92">
        <f>L62+L63+L64</f>
        <v>143.03</v>
      </c>
      <c r="M65" s="92">
        <f>M62+M63+M64</f>
        <v>143.22999999999999</v>
      </c>
      <c r="N65" s="92">
        <f>N62+N63+N64</f>
        <v>776.19</v>
      </c>
      <c r="O65" s="142"/>
      <c r="P65" s="219">
        <f>SUM(E65:O65)</f>
        <v>1744.18</v>
      </c>
      <c r="Q65" s="138"/>
      <c r="R65" s="138"/>
      <c r="S65" s="130"/>
      <c r="T65" s="130"/>
      <c r="U65" s="259"/>
      <c r="V65" s="259"/>
      <c r="W65" s="252"/>
      <c r="X65" s="252"/>
      <c r="Y65" s="138"/>
      <c r="Z65" s="138"/>
      <c r="AA65" s="138"/>
      <c r="AB65" s="130"/>
      <c r="AC65" s="130"/>
      <c r="AD65" s="130"/>
      <c r="AE65" s="130"/>
      <c r="AF65" s="138"/>
      <c r="AG65" s="138"/>
      <c r="AH65" s="138"/>
      <c r="AI65" s="138"/>
      <c r="AJ65" s="138"/>
      <c r="AK65" s="138"/>
      <c r="AL65" s="138"/>
      <c r="AM65" s="138"/>
      <c r="AN65" s="138"/>
      <c r="AO65" s="138"/>
      <c r="AP65" s="138"/>
      <c r="AQ65" s="138"/>
      <c r="AR65" s="137"/>
      <c r="AS65" s="137"/>
      <c r="AT65" s="137"/>
      <c r="AU65" s="137"/>
      <c r="AV65" s="137"/>
      <c r="AW65" s="137"/>
      <c r="AX65" s="137"/>
      <c r="AY65" s="137"/>
      <c r="AZ65" s="137"/>
    </row>
    <row r="66" spans="1:52" s="28" customFormat="1" ht="24" thickBot="1">
      <c r="A66"/>
      <c r="B66"/>
      <c r="C66"/>
      <c r="D66" s="89" t="s">
        <v>65</v>
      </c>
      <c r="E66" s="88">
        <f>E65-E61</f>
        <v>0</v>
      </c>
      <c r="F66" s="88">
        <f>F65-F61</f>
        <v>0</v>
      </c>
      <c r="G66" s="88">
        <f>G65-G61</f>
        <v>0</v>
      </c>
      <c r="H66" s="88">
        <f>H65-H61</f>
        <v>0</v>
      </c>
      <c r="I66" s="88">
        <f>I65-I61</f>
        <v>0</v>
      </c>
      <c r="J66" s="88"/>
      <c r="K66" s="88">
        <f>K65-K61</f>
        <v>0</v>
      </c>
      <c r="L66" s="88">
        <f>L65-L61</f>
        <v>0</v>
      </c>
      <c r="M66" s="88">
        <f>M65-M61</f>
        <v>0</v>
      </c>
      <c r="N66" s="88">
        <f>N65-N61</f>
        <v>0</v>
      </c>
      <c r="O66" s="134"/>
      <c r="P66" s="218">
        <f>SUM(E66:O66)</f>
        <v>0</v>
      </c>
      <c r="Q66" s="138"/>
      <c r="R66" s="138"/>
      <c r="S66" s="130"/>
      <c r="T66" s="130"/>
      <c r="U66" s="259"/>
      <c r="V66" s="259"/>
      <c r="W66" s="252"/>
      <c r="X66" s="252"/>
      <c r="Y66" s="138"/>
      <c r="Z66" s="138"/>
      <c r="AA66" s="138"/>
      <c r="AB66" s="130"/>
      <c r="AC66" s="130"/>
      <c r="AD66" s="130"/>
      <c r="AE66" s="130"/>
      <c r="AF66" s="138"/>
      <c r="AG66" s="138"/>
      <c r="AH66" s="138"/>
      <c r="AI66" s="138"/>
      <c r="AJ66" s="138"/>
      <c r="AK66" s="138"/>
      <c r="AL66" s="138"/>
      <c r="AM66" s="138"/>
      <c r="AN66" s="138"/>
      <c r="AO66" s="138"/>
      <c r="AP66" s="138"/>
      <c r="AQ66" s="138"/>
      <c r="AR66" s="137"/>
      <c r="AS66" s="137"/>
      <c r="AT66" s="137"/>
      <c r="AU66" s="137"/>
      <c r="AV66" s="137"/>
      <c r="AW66" s="137"/>
      <c r="AX66" s="137"/>
      <c r="AY66" s="137"/>
      <c r="AZ66" s="137"/>
    </row>
    <row r="67" spans="1:52" s="28" customFormat="1" ht="57.75" customHeight="1" thickBot="1">
      <c r="A67" s="51"/>
      <c r="B67" s="52"/>
      <c r="C67" s="52"/>
      <c r="D67" s="52"/>
      <c r="E67" s="77" t="s">
        <v>85</v>
      </c>
      <c r="F67" s="76" t="s">
        <v>55</v>
      </c>
      <c r="G67" s="78"/>
      <c r="H67" s="52"/>
      <c r="I67" s="52"/>
      <c r="J67" s="52"/>
      <c r="K67" s="52"/>
      <c r="L67" s="52"/>
      <c r="M67" s="52"/>
      <c r="N67" s="53"/>
      <c r="O67" s="137"/>
      <c r="P67" s="215"/>
      <c r="Q67" s="138"/>
      <c r="R67" s="138"/>
      <c r="S67" s="130"/>
      <c r="T67" s="130"/>
      <c r="U67" s="259"/>
      <c r="V67" s="259"/>
      <c r="W67" s="252"/>
      <c r="X67" s="252"/>
      <c r="Y67" s="138"/>
      <c r="Z67" s="138"/>
      <c r="AA67" s="138"/>
      <c r="AB67" s="130"/>
      <c r="AC67" s="130"/>
      <c r="AD67" s="130"/>
      <c r="AE67" s="130"/>
      <c r="AF67" s="138"/>
      <c r="AG67" s="138"/>
      <c r="AH67" s="138"/>
      <c r="AI67" s="138"/>
      <c r="AJ67" s="138"/>
      <c r="AK67" s="138"/>
      <c r="AL67" s="138"/>
      <c r="AM67" s="138"/>
      <c r="AN67" s="138"/>
      <c r="AO67" s="138"/>
      <c r="AP67" s="138"/>
      <c r="AQ67" s="138"/>
      <c r="AR67" s="137"/>
      <c r="AS67" s="137"/>
      <c r="AT67" s="137"/>
      <c r="AU67" s="137"/>
      <c r="AV67" s="137"/>
      <c r="AW67" s="137"/>
      <c r="AX67" s="137"/>
      <c r="AY67" s="137"/>
      <c r="AZ67" s="137"/>
    </row>
    <row r="68" spans="1:52" s="28" customFormat="1" ht="41.25" thickBot="1">
      <c r="A68" s="970" t="str">
        <f>E67</f>
        <v>IV.</v>
      </c>
      <c r="B68" s="55" t="s">
        <v>51</v>
      </c>
      <c r="C68" s="1196"/>
      <c r="D68" s="37" t="s">
        <v>9</v>
      </c>
      <c r="E68" s="82">
        <f>'Приложение 1 (ОТЧЕТНЫЙ ПЕРИОД)'!E381</f>
        <v>53.36</v>
      </c>
      <c r="F68" s="82">
        <f>'Приложение 1 (ОТЧЕТНЫЙ ПЕРИОД)'!F381</f>
        <v>41.305899999999994</v>
      </c>
      <c r="G68" s="82">
        <f>'Приложение 1 (ОТЧЕТНЫЙ ПЕРИОД)'!G381</f>
        <v>1.8149999999999999</v>
      </c>
      <c r="H68" s="82">
        <f>'Приложение 1 (ОТЧЕТНЫЙ ПЕРИОД)'!H381</f>
        <v>54.805364000000004</v>
      </c>
      <c r="I68" s="82">
        <f>'Приложение 1 (ОТЧЕТНЫЙ ПЕРИОД)'!I381</f>
        <v>133.205364</v>
      </c>
      <c r="J68" s="1172"/>
      <c r="K68" s="82">
        <f>'Приложение 1 (ОТЧЕТНЫЙ ПЕРИОД)'!K381</f>
        <v>0</v>
      </c>
      <c r="L68" s="82">
        <f>'Приложение 1 (ОТЧЕТНЫЙ ПЕРИОД)'!L381</f>
        <v>45.240243</v>
      </c>
      <c r="M68" s="82">
        <f>'Приложение 1 (ОТЧЕТНЫЙ ПЕРИОД)'!M381</f>
        <v>25.244413999999999</v>
      </c>
      <c r="N68" s="83">
        <f>'Приложение 1 (ОТЧЕТНЫЙ ПЕРИОД)'!N381</f>
        <v>311.85538500000001</v>
      </c>
      <c r="O68" s="137"/>
      <c r="P68" s="215"/>
      <c r="Q68" s="138"/>
      <c r="R68" s="1203" t="str">
        <f>B69</f>
        <v>ЖИЛЬЕ И ГОРОДСКАЯ СРЕДА</v>
      </c>
      <c r="S68" s="158" t="str">
        <f>D68</f>
        <v>Всего</v>
      </c>
      <c r="T68" s="253">
        <f>E68</f>
        <v>53.36</v>
      </c>
      <c r="U68" s="253">
        <f t="shared" ref="U68:V68" si="26">F68</f>
        <v>41.305899999999994</v>
      </c>
      <c r="V68" s="253">
        <f t="shared" si="26"/>
        <v>1.8149999999999999</v>
      </c>
      <c r="W68" s="253">
        <f>F68/E68%</f>
        <v>77.409857571214388</v>
      </c>
      <c r="X68" s="249">
        <f>G68/F68%</f>
        <v>4.394045402714867</v>
      </c>
      <c r="Y68" s="138"/>
      <c r="Z68" s="138"/>
      <c r="AH68" s="138"/>
      <c r="AI68" s="138"/>
      <c r="AJ68" s="138"/>
      <c r="AK68" s="138"/>
      <c r="AL68" s="138"/>
      <c r="AM68" s="138"/>
      <c r="AN68" s="138"/>
      <c r="AO68" s="138"/>
      <c r="AP68" s="138"/>
      <c r="AQ68" s="138"/>
      <c r="AR68" s="137"/>
      <c r="AS68" s="137"/>
      <c r="AT68" s="137"/>
      <c r="AU68" s="137"/>
      <c r="AV68" s="137"/>
      <c r="AW68" s="137"/>
      <c r="AX68" s="137"/>
      <c r="AY68" s="137"/>
      <c r="AZ68" s="137"/>
    </row>
    <row r="69" spans="1:52" s="28" customFormat="1" ht="20.25" customHeight="1" thickBot="1">
      <c r="A69" s="971"/>
      <c r="B69" s="993" t="str">
        <f>F67</f>
        <v>ЖИЛЬЕ И ГОРОДСКАЯ СРЕДА</v>
      </c>
      <c r="C69" s="1197"/>
      <c r="D69" s="38" t="s">
        <v>18</v>
      </c>
      <c r="E69" s="79">
        <f>'Приложение 1 (ОТЧЕТНЫЙ ПЕРИОД)'!E382</f>
        <v>23.41</v>
      </c>
      <c r="F69" s="79">
        <f>'Приложение 1 (ОТЧЕТНЫЙ ПЕРИОД)'!F382</f>
        <v>38.856999999999999</v>
      </c>
      <c r="G69" s="79">
        <f>'Приложение 1 (ОТЧЕТНЫЙ ПЕРИОД)'!G382</f>
        <v>1.7</v>
      </c>
      <c r="H69" s="79">
        <f>'Приложение 1 (ОТЧЕТНЫЙ ПЕРИОД)'!H382</f>
        <v>48.688743000000002</v>
      </c>
      <c r="I69" s="79">
        <f>'Приложение 1 (ОТЧЕТНЫЙ ПЕРИОД)'!I382</f>
        <v>129.108743</v>
      </c>
      <c r="J69" s="1173"/>
      <c r="K69" s="82">
        <f>'Приложение 1 (ОТЧЕТНЫЙ ПЕРИОД)'!K382</f>
        <v>0</v>
      </c>
      <c r="L69" s="79">
        <f>'Приложение 1 (ОТЧЕТНЫЙ ПЕРИОД)'!L382</f>
        <v>43.375828999999996</v>
      </c>
      <c r="M69" s="79">
        <f>'Приложение 1 (ОТЧЕТНЫЙ ПЕРИОД)'!M382</f>
        <v>23.8</v>
      </c>
      <c r="N69" s="84">
        <f>'Приложение 1 (ОТЧЕТНЫЙ ПЕРИОД)'!N382</f>
        <v>268.38331500000004</v>
      </c>
      <c r="O69" s="137"/>
      <c r="P69" s="215"/>
      <c r="Q69" s="138"/>
      <c r="R69" s="1204"/>
      <c r="S69" s="156"/>
      <c r="T69" s="257"/>
      <c r="U69" s="257"/>
      <c r="V69" s="257"/>
      <c r="W69" s="254"/>
      <c r="X69" s="250"/>
      <c r="Y69" s="138"/>
      <c r="Z69" s="138"/>
      <c r="AH69" s="138"/>
      <c r="AI69" s="138"/>
      <c r="AJ69" s="138"/>
      <c r="AK69" s="138"/>
      <c r="AL69" s="138"/>
      <c r="AM69" s="138"/>
      <c r="AN69" s="138"/>
      <c r="AO69" s="138"/>
      <c r="AP69" s="138"/>
      <c r="AQ69" s="138"/>
      <c r="AR69" s="137"/>
      <c r="AS69" s="137"/>
      <c r="AT69" s="137"/>
      <c r="AU69" s="137"/>
      <c r="AV69" s="137"/>
      <c r="AW69" s="137"/>
      <c r="AX69" s="137"/>
      <c r="AY69" s="137"/>
      <c r="AZ69" s="137"/>
    </row>
    <row r="70" spans="1:52" s="28" customFormat="1" ht="20.25" customHeight="1" thickBot="1">
      <c r="A70" s="971"/>
      <c r="B70" s="993"/>
      <c r="C70" s="1197"/>
      <c r="D70" s="38" t="s">
        <v>10</v>
      </c>
      <c r="E70" s="79">
        <f>'Приложение 1 (ОТЧЕТНЫЙ ПЕРИОД)'!E383</f>
        <v>29.169999999999998</v>
      </c>
      <c r="F70" s="79">
        <f>'Приложение 1 (ОТЧЕТНЫЙ ПЕРИОД)'!F383</f>
        <v>2.3149999999999999</v>
      </c>
      <c r="G70" s="79">
        <f>'Приложение 1 (ОТЧЕТНЫЙ ПЕРИОД)'!G383</f>
        <v>0.04</v>
      </c>
      <c r="H70" s="79">
        <f>'Приложение 1 (ОТЧЕТНЫЙ ПЕРИОД)'!H383</f>
        <v>5.6066210000000005</v>
      </c>
      <c r="I70" s="79">
        <f>'Приложение 1 (ОТЧЕТНЫЙ ПЕРИОД)'!I383</f>
        <v>2.5166210000000002</v>
      </c>
      <c r="J70" s="1173"/>
      <c r="K70" s="82">
        <f>'Приложение 1 (ОТЧЕТНЫЙ ПЕРИОД)'!K383</f>
        <v>0</v>
      </c>
      <c r="L70" s="79">
        <f>'Приложение 1 (ОТЧЕТНЫЙ ПЕРИОД)'!L383</f>
        <v>0.844414</v>
      </c>
      <c r="M70" s="79">
        <f>'Приложение 1 (ОТЧЕТНЫЙ ПЕРИОД)'!M383</f>
        <v>0.44441399999999998</v>
      </c>
      <c r="N70" s="84">
        <f>'Приложение 1 (ОТЧЕТНЫЙ ПЕРИОД)'!N383</f>
        <v>38.582070000000002</v>
      </c>
      <c r="O70" s="137"/>
      <c r="P70" s="215"/>
      <c r="Q70" s="138"/>
      <c r="R70" s="1204"/>
      <c r="S70" s="156"/>
      <c r="T70" s="257"/>
      <c r="U70" s="257"/>
      <c r="V70" s="257"/>
      <c r="W70" s="254"/>
      <c r="X70" s="250"/>
      <c r="Y70" s="138"/>
      <c r="Z70" s="138"/>
      <c r="AH70" s="138"/>
      <c r="AI70" s="138"/>
      <c r="AJ70" s="138"/>
      <c r="AK70" s="138"/>
      <c r="AL70" s="138"/>
      <c r="AM70" s="138"/>
      <c r="AN70" s="138"/>
      <c r="AO70" s="138"/>
      <c r="AP70" s="138"/>
      <c r="AQ70" s="138"/>
      <c r="AR70" s="137"/>
      <c r="AS70" s="137"/>
      <c r="AT70" s="137"/>
      <c r="AU70" s="137"/>
      <c r="AV70" s="137"/>
      <c r="AW70" s="137"/>
      <c r="AX70" s="137"/>
      <c r="AY70" s="137"/>
      <c r="AZ70" s="137"/>
    </row>
    <row r="71" spans="1:52" s="28" customFormat="1" ht="21" customHeight="1" thickBot="1">
      <c r="A71" s="1195"/>
      <c r="B71" s="1199"/>
      <c r="C71" s="1198"/>
      <c r="D71" s="72" t="s">
        <v>11</v>
      </c>
      <c r="E71" s="85">
        <f>'Приложение 1 (ОТЧЕТНЫЙ ПЕРИОД)'!E384</f>
        <v>0.78</v>
      </c>
      <c r="F71" s="85">
        <f>'Приложение 1 (ОТЧЕТНЫЙ ПЕРИОД)'!F384</f>
        <v>0.13389999999999999</v>
      </c>
      <c r="G71" s="85">
        <f>'Приложение 1 (ОТЧЕТНЫЙ ПЕРИОД)'!G384</f>
        <v>7.4999999999999997E-2</v>
      </c>
      <c r="H71" s="85">
        <f>'Приложение 1 (ОТЧЕТНЫЙ ПЕРИОД)'!H384</f>
        <v>0.51</v>
      </c>
      <c r="I71" s="85">
        <f>'Приложение 1 (ОТЧЕТНЫЙ ПЕРИОД)'!I384</f>
        <v>1.58</v>
      </c>
      <c r="J71" s="1174"/>
      <c r="K71" s="82">
        <f>'Приложение 1 (ОТЧЕТНЫЙ ПЕРИОД)'!K384</f>
        <v>0</v>
      </c>
      <c r="L71" s="85">
        <f>'Приложение 1 (ОТЧЕТНЫЙ ПЕРИОД)'!L384</f>
        <v>1.02</v>
      </c>
      <c r="M71" s="85">
        <f>'Приложение 1 (ОТЧЕТНЫЙ ПЕРИОД)'!M384</f>
        <v>1</v>
      </c>
      <c r="N71" s="86">
        <f>'Приложение 1 (ОТЧЕТНЫЙ ПЕРИОД)'!N384</f>
        <v>4.8900000000000006</v>
      </c>
      <c r="O71" s="137"/>
      <c r="P71" s="215"/>
      <c r="Q71" s="138"/>
      <c r="R71" s="1205"/>
      <c r="S71" s="157"/>
      <c r="T71" s="258"/>
      <c r="U71" s="258"/>
      <c r="V71" s="258"/>
      <c r="W71" s="255"/>
      <c r="X71" s="251"/>
      <c r="Y71" s="138"/>
      <c r="Z71" s="138"/>
      <c r="AH71" s="138"/>
      <c r="AI71" s="138"/>
      <c r="AJ71" s="138"/>
      <c r="AK71" s="138"/>
      <c r="AL71" s="138"/>
      <c r="AM71" s="138"/>
      <c r="AN71" s="138"/>
      <c r="AO71" s="138"/>
      <c r="AP71" s="138"/>
      <c r="AQ71" s="138"/>
      <c r="AR71" s="137"/>
      <c r="AS71" s="137"/>
      <c r="AT71" s="137"/>
      <c r="AU71" s="137"/>
      <c r="AV71" s="137"/>
      <c r="AW71" s="137"/>
      <c r="AX71" s="137"/>
      <c r="AY71" s="137"/>
      <c r="AZ71" s="137"/>
    </row>
    <row r="72" spans="1:52" s="28" customFormat="1" ht="23.25">
      <c r="A72"/>
      <c r="B72"/>
      <c r="C72" s="90"/>
      <c r="D72" s="91" t="s">
        <v>65</v>
      </c>
      <c r="E72" s="92">
        <f>E69+E70+E71</f>
        <v>53.36</v>
      </c>
      <c r="F72" s="92">
        <f>F69+F70+F71</f>
        <v>41.305899999999994</v>
      </c>
      <c r="G72" s="92">
        <f>G69+G70+G71</f>
        <v>1.8149999999999999</v>
      </c>
      <c r="H72" s="92">
        <f>H69+H70+H71</f>
        <v>54.805364000000004</v>
      </c>
      <c r="I72" s="92">
        <f>I69+I70+I71</f>
        <v>133.205364</v>
      </c>
      <c r="J72" s="92"/>
      <c r="K72" s="92">
        <f>K69+K70+K71</f>
        <v>0</v>
      </c>
      <c r="L72" s="92">
        <f>L69+L70+L71</f>
        <v>45.240243</v>
      </c>
      <c r="M72" s="92">
        <f>M69+M70+M71</f>
        <v>25.244413999999999</v>
      </c>
      <c r="N72" s="92">
        <f>N69+N70+N71</f>
        <v>311.85538500000001</v>
      </c>
      <c r="O72" s="142"/>
      <c r="P72" s="219">
        <f>SUM(E72:O72)</f>
        <v>666.83167000000003</v>
      </c>
      <c r="Q72" s="138"/>
      <c r="R72" s="138"/>
      <c r="S72" s="130"/>
      <c r="T72" s="259"/>
      <c r="U72" s="259"/>
      <c r="V72" s="259"/>
      <c r="W72" s="252"/>
      <c r="X72" s="252"/>
      <c r="Y72" s="138"/>
      <c r="Z72" s="138"/>
      <c r="AA72" s="138"/>
      <c r="AB72" s="130"/>
      <c r="AC72" s="130"/>
      <c r="AD72" s="130"/>
      <c r="AE72" s="130"/>
      <c r="AF72" s="138"/>
      <c r="AG72" s="138"/>
      <c r="AH72" s="138"/>
      <c r="AI72" s="138"/>
      <c r="AJ72" s="138"/>
      <c r="AK72" s="138"/>
      <c r="AL72" s="138"/>
      <c r="AM72" s="138"/>
      <c r="AN72" s="138"/>
      <c r="AO72" s="138"/>
      <c r="AP72" s="138"/>
      <c r="AQ72" s="138"/>
      <c r="AR72" s="137"/>
      <c r="AS72" s="137"/>
      <c r="AT72" s="137"/>
      <c r="AU72" s="137"/>
      <c r="AV72" s="137"/>
      <c r="AW72" s="137"/>
      <c r="AX72" s="137"/>
      <c r="AY72" s="137"/>
      <c r="AZ72" s="137"/>
    </row>
    <row r="73" spans="1:52" s="28" customFormat="1" ht="24" thickBot="1">
      <c r="A73"/>
      <c r="B73"/>
      <c r="C73"/>
      <c r="D73" s="89" t="s">
        <v>65</v>
      </c>
      <c r="E73" s="88">
        <f>E72-E68</f>
        <v>0</v>
      </c>
      <c r="F73" s="88">
        <f>F72-F68</f>
        <v>0</v>
      </c>
      <c r="G73" s="88">
        <f>G72-G68</f>
        <v>0</v>
      </c>
      <c r="H73" s="88">
        <f>H72-H68</f>
        <v>0</v>
      </c>
      <c r="I73" s="88">
        <f>I72-I68</f>
        <v>0</v>
      </c>
      <c r="J73" s="88"/>
      <c r="K73" s="88">
        <f>K72-K68</f>
        <v>0</v>
      </c>
      <c r="L73" s="88">
        <f>L72-L68</f>
        <v>0</v>
      </c>
      <c r="M73" s="88">
        <f>M72-M68</f>
        <v>0</v>
      </c>
      <c r="N73" s="88">
        <f>N72-N68</f>
        <v>0</v>
      </c>
      <c r="O73" s="134"/>
      <c r="P73" s="218">
        <f>SUM(E73:O73)</f>
        <v>0</v>
      </c>
      <c r="Q73" s="138"/>
      <c r="R73" s="138"/>
      <c r="S73" s="130"/>
      <c r="T73" s="259"/>
      <c r="U73" s="259"/>
      <c r="V73" s="259"/>
      <c r="W73" s="252"/>
      <c r="X73" s="252"/>
      <c r="Y73" s="138"/>
      <c r="Z73" s="138"/>
      <c r="AA73" s="138"/>
      <c r="AB73" s="130"/>
      <c r="AC73" s="130"/>
      <c r="AD73" s="130"/>
      <c r="AE73" s="130"/>
      <c r="AF73" s="138"/>
      <c r="AG73" s="138"/>
      <c r="AH73" s="138"/>
      <c r="AI73" s="138"/>
      <c r="AJ73" s="138"/>
      <c r="AK73" s="138"/>
      <c r="AL73" s="138"/>
      <c r="AM73" s="138"/>
      <c r="AN73" s="138"/>
      <c r="AO73" s="138"/>
      <c r="AP73" s="138"/>
      <c r="AQ73" s="138"/>
      <c r="AR73" s="137"/>
      <c r="AS73" s="137"/>
      <c r="AT73" s="137"/>
      <c r="AU73" s="137"/>
      <c r="AV73" s="137"/>
      <c r="AW73" s="137"/>
      <c r="AX73" s="137"/>
      <c r="AY73" s="137"/>
      <c r="AZ73" s="137"/>
    </row>
    <row r="74" spans="1:52" s="28" customFormat="1" ht="53.25" customHeight="1" thickBot="1">
      <c r="A74" s="51"/>
      <c r="B74" s="52"/>
      <c r="C74" s="52"/>
      <c r="D74" s="52"/>
      <c r="E74" s="77" t="s">
        <v>86</v>
      </c>
      <c r="F74" s="76" t="s">
        <v>56</v>
      </c>
      <c r="G74" s="78"/>
      <c r="H74" s="52"/>
      <c r="I74" s="52"/>
      <c r="J74" s="52"/>
      <c r="K74" s="52"/>
      <c r="L74" s="52"/>
      <c r="M74" s="52"/>
      <c r="N74" s="53"/>
      <c r="O74" s="137"/>
      <c r="P74" s="215"/>
      <c r="Q74" s="138"/>
      <c r="R74" s="138"/>
      <c r="S74" s="130"/>
      <c r="T74" s="259"/>
      <c r="U74" s="259"/>
      <c r="V74" s="259"/>
      <c r="W74" s="252"/>
      <c r="X74" s="252"/>
      <c r="Y74" s="138"/>
      <c r="Z74" s="138"/>
      <c r="AA74" s="138"/>
      <c r="AB74" s="130"/>
      <c r="AC74" s="130"/>
      <c r="AD74" s="130"/>
      <c r="AE74" s="130"/>
      <c r="AF74" s="138"/>
      <c r="AG74" s="138"/>
      <c r="AH74" s="138"/>
      <c r="AI74" s="138"/>
      <c r="AJ74" s="138"/>
      <c r="AK74" s="138"/>
      <c r="AL74" s="138"/>
      <c r="AM74" s="138"/>
      <c r="AN74" s="138"/>
      <c r="AO74" s="138"/>
      <c r="AP74" s="138"/>
      <c r="AQ74" s="138"/>
      <c r="AR74" s="137"/>
      <c r="AS74" s="137"/>
      <c r="AT74" s="137"/>
      <c r="AU74" s="137"/>
      <c r="AV74" s="137"/>
      <c r="AW74" s="137"/>
      <c r="AX74" s="137"/>
      <c r="AY74" s="137"/>
      <c r="AZ74" s="137"/>
    </row>
    <row r="75" spans="1:52" s="28" customFormat="1" ht="41.25" thickBot="1">
      <c r="A75" s="986" t="str">
        <f>E74</f>
        <v>V.</v>
      </c>
      <c r="B75" s="55" t="s">
        <v>51</v>
      </c>
      <c r="C75" s="988"/>
      <c r="D75" s="37" t="s">
        <v>9</v>
      </c>
      <c r="E75" s="82">
        <f>'Приложение 1 (ОТЧЕТНЫЙ ПЕРИОД)'!E402</f>
        <v>2.9</v>
      </c>
      <c r="F75" s="82">
        <f>'Приложение 1 (ОТЧЕТНЫЙ ПЕРИОД)'!F402</f>
        <v>2.9</v>
      </c>
      <c r="G75" s="82">
        <f>'Приложение 1 (ОТЧЕТНЫЙ ПЕРИОД)'!G402</f>
        <v>2.9</v>
      </c>
      <c r="H75" s="82">
        <f>'Приложение 1 (ОТЧЕТНЫЙ ПЕРИОД)'!H402</f>
        <v>65.4208</v>
      </c>
      <c r="I75" s="82">
        <f>'Приложение 1 (ОТЧЕТНЫЙ ПЕРИОД)'!I402</f>
        <v>52.490999999999993</v>
      </c>
      <c r="J75" s="1172"/>
      <c r="K75" s="82">
        <f>'Приложение 1 (ОТЧЕТНЫЙ ПЕРИОД)'!K402</f>
        <v>2.0470000000000002</v>
      </c>
      <c r="L75" s="82">
        <f>'Приложение 1 (ОТЧЕТНЫЙ ПЕРИОД)'!L402</f>
        <v>52.490999999999993</v>
      </c>
      <c r="M75" s="82">
        <f>'Приложение 1 (ОТЧЕТНЫЙ ПЕРИОД)'!M402</f>
        <v>57.215000000000003</v>
      </c>
      <c r="N75" s="83">
        <f>'Приложение 1 (ОТЧЕТНЫЙ ПЕРИОД)'!N402</f>
        <v>232.56480000000002</v>
      </c>
      <c r="O75" s="137"/>
      <c r="P75" s="215"/>
      <c r="Q75" s="138"/>
      <c r="R75" s="1203" t="str">
        <f>B76</f>
        <v>ЭКОЛОГИЯ</v>
      </c>
      <c r="S75" s="158" t="str">
        <f>D75</f>
        <v>Всего</v>
      </c>
      <c r="T75" s="253">
        <f>E75</f>
        <v>2.9</v>
      </c>
      <c r="U75" s="253">
        <f t="shared" ref="U75:V75" si="27">F75</f>
        <v>2.9</v>
      </c>
      <c r="V75" s="253">
        <f t="shared" si="27"/>
        <v>2.9</v>
      </c>
      <c r="W75" s="253">
        <f>F75/E75%</f>
        <v>100</v>
      </c>
      <c r="X75" s="249">
        <f>G75/F75%</f>
        <v>100</v>
      </c>
      <c r="Y75" s="138"/>
      <c r="Z75" s="138"/>
      <c r="AH75" s="138"/>
      <c r="AI75" s="138"/>
      <c r="AJ75" s="138"/>
      <c r="AK75" s="138"/>
      <c r="AL75" s="138"/>
      <c r="AM75" s="138"/>
      <c r="AN75" s="138"/>
      <c r="AO75" s="138"/>
      <c r="AP75" s="138"/>
      <c r="AQ75" s="138"/>
      <c r="AR75" s="137"/>
      <c r="AS75" s="137"/>
      <c r="AT75" s="137"/>
      <c r="AU75" s="137"/>
      <c r="AV75" s="137"/>
      <c r="AW75" s="137"/>
      <c r="AX75" s="137"/>
      <c r="AY75" s="137"/>
      <c r="AZ75" s="137"/>
    </row>
    <row r="76" spans="1:52" s="28" customFormat="1" ht="23.25" customHeight="1" thickBot="1">
      <c r="A76" s="986"/>
      <c r="B76" s="993" t="str">
        <f>F74</f>
        <v>ЭКОЛОГИЯ</v>
      </c>
      <c r="C76" s="988"/>
      <c r="D76" s="38" t="s">
        <v>18</v>
      </c>
      <c r="E76" s="79">
        <f>'Приложение 1 (ОТЧЕТНЫЙ ПЕРИОД)'!E403</f>
        <v>0</v>
      </c>
      <c r="F76" s="79">
        <f>'Приложение 1 (ОТЧЕТНЫЙ ПЕРИОД)'!F403</f>
        <v>0</v>
      </c>
      <c r="G76" s="79">
        <f>'Приложение 1 (ОТЧЕТНЫЙ ПЕРИОД)'!G403</f>
        <v>0</v>
      </c>
      <c r="H76" s="79">
        <f>'Приложение 1 (ОТЧЕТНЫЙ ПЕРИОД)'!H403</f>
        <v>16.239999999999998</v>
      </c>
      <c r="I76" s="79">
        <f>'Приложение 1 (ОТЧЕТНЫЙ ПЕРИОД)'!I403</f>
        <v>12.18</v>
      </c>
      <c r="J76" s="1173"/>
      <c r="K76" s="82">
        <f>'Приложение 1 (ОТЧЕТНЫЙ ПЕРИОД)'!K403</f>
        <v>0</v>
      </c>
      <c r="L76" s="79">
        <f>'Приложение 1 (ОТЧЕТНЫЙ ПЕРИОД)'!L403</f>
        <v>12.18</v>
      </c>
      <c r="M76" s="79">
        <f>'Приложение 1 (ОТЧЕТНЫЙ ПЕРИОД)'!M403</f>
        <v>16.260000000000002</v>
      </c>
      <c r="N76" s="84">
        <f>'Приложение 1 (ОТЧЕТНЫЙ ПЕРИОД)'!N403</f>
        <v>56.86</v>
      </c>
      <c r="O76" s="137"/>
      <c r="P76" s="215"/>
      <c r="Q76" s="138"/>
      <c r="R76" s="1204"/>
      <c r="S76" s="156"/>
      <c r="T76" s="156"/>
      <c r="U76" s="257"/>
      <c r="V76" s="257"/>
      <c r="W76" s="254"/>
      <c r="X76" s="250"/>
      <c r="Y76" s="138"/>
      <c r="Z76" s="138"/>
      <c r="AH76" s="138"/>
      <c r="AI76" s="138"/>
      <c r="AJ76" s="138"/>
      <c r="AK76" s="138"/>
      <c r="AL76" s="138"/>
      <c r="AM76" s="138"/>
      <c r="AN76" s="138"/>
      <c r="AO76" s="138"/>
      <c r="AP76" s="138"/>
      <c r="AQ76" s="138"/>
      <c r="AR76" s="137"/>
      <c r="AS76" s="137"/>
      <c r="AT76" s="137"/>
      <c r="AU76" s="137"/>
      <c r="AV76" s="137"/>
      <c r="AW76" s="137"/>
      <c r="AX76" s="137"/>
      <c r="AY76" s="137"/>
      <c r="AZ76" s="137"/>
    </row>
    <row r="77" spans="1:52" s="28" customFormat="1" ht="23.25" customHeight="1" thickBot="1">
      <c r="A77" s="986"/>
      <c r="B77" s="1175"/>
      <c r="C77" s="988"/>
      <c r="D77" s="38" t="s">
        <v>10</v>
      </c>
      <c r="E77" s="79">
        <f>'Приложение 1 (ОТЧЕТНЫЙ ПЕРИОД)'!E404</f>
        <v>2.88</v>
      </c>
      <c r="F77" s="79">
        <f>'Приложение 1 (ОТЧЕТНЫЙ ПЕРИОД)'!F404</f>
        <v>2.88</v>
      </c>
      <c r="G77" s="79">
        <f>'Приложение 1 (ОТЧЕТНЫЙ ПЕРИОД)'!G404</f>
        <v>2.88</v>
      </c>
      <c r="H77" s="79">
        <f>'Приложение 1 (ОТЧЕТНЫЙ ПЕРИОД)'!H404</f>
        <v>43.991999999999997</v>
      </c>
      <c r="I77" s="79">
        <f>'Приложение 1 (ОТЧЕТНЫЙ ПЕРИОД)'!I404</f>
        <v>35.129999999999995</v>
      </c>
      <c r="J77" s="1173"/>
      <c r="K77" s="82">
        <f>'Приложение 1 (ОТЧЕТНЫЙ ПЕРИОД)'!K404</f>
        <v>1.986</v>
      </c>
      <c r="L77" s="79">
        <f>'Приложение 1 (ОТЧЕТНЫЙ ПЕРИОД)'!L404</f>
        <v>35.129999999999995</v>
      </c>
      <c r="M77" s="79">
        <f>'Приложение 1 (ОТЧЕТНЫЙ ПЕРИОД)'!M404</f>
        <v>35.774000000000001</v>
      </c>
      <c r="N77" s="84">
        <f>'Приложение 1 (ОТЧЕТНЫЙ ПЕРИОД)'!N404</f>
        <v>154.892</v>
      </c>
      <c r="O77" s="137"/>
      <c r="P77" s="215"/>
      <c r="Q77" s="138"/>
      <c r="R77" s="1204"/>
      <c r="S77" s="156"/>
      <c r="T77" s="156"/>
      <c r="U77" s="257"/>
      <c r="V77" s="257"/>
      <c r="W77" s="254"/>
      <c r="X77" s="250"/>
      <c r="Y77" s="138"/>
      <c r="Z77" s="138"/>
      <c r="AH77" s="138"/>
      <c r="AI77" s="138"/>
      <c r="AJ77" s="138"/>
      <c r="AK77" s="138"/>
      <c r="AL77" s="138"/>
      <c r="AM77" s="138"/>
      <c r="AN77" s="138"/>
      <c r="AO77" s="138"/>
      <c r="AP77" s="138"/>
      <c r="AQ77" s="138"/>
      <c r="AR77" s="137"/>
      <c r="AS77" s="137"/>
      <c r="AT77" s="137"/>
      <c r="AU77" s="137"/>
      <c r="AV77" s="137"/>
      <c r="AW77" s="137"/>
      <c r="AX77" s="137"/>
      <c r="AY77" s="137"/>
      <c r="AZ77" s="137"/>
    </row>
    <row r="78" spans="1:52" s="28" customFormat="1" ht="23.25" customHeight="1" thickBot="1">
      <c r="A78" s="987"/>
      <c r="B78" s="1176"/>
      <c r="C78" s="989"/>
      <c r="D78" s="72" t="s">
        <v>11</v>
      </c>
      <c r="E78" s="85">
        <f>'Приложение 1 (ОТЧЕТНЫЙ ПЕРИОД)'!E405</f>
        <v>0.02</v>
      </c>
      <c r="F78" s="85">
        <f>'Приложение 1 (ОТЧЕТНЫЙ ПЕРИОД)'!F405</f>
        <v>0.02</v>
      </c>
      <c r="G78" s="85">
        <f>'Приложение 1 (ОТЧЕТНЫЙ ПЕРИОД)'!G405</f>
        <v>0.02</v>
      </c>
      <c r="H78" s="85">
        <f>'Приложение 1 (ОТЧЕТНЫЙ ПЕРИОД)'!H405</f>
        <v>5.1887999999999996</v>
      </c>
      <c r="I78" s="85">
        <f>'Приложение 1 (ОТЧЕТНЫЙ ПЕРИОД)'!I405</f>
        <v>5.181</v>
      </c>
      <c r="J78" s="1174"/>
      <c r="K78" s="82">
        <f>'Приложение 1 (ОТЧЕТНЫЙ ПЕРИОД)'!K405</f>
        <v>6.0999999999999999E-2</v>
      </c>
      <c r="L78" s="85">
        <f>'Приложение 1 (ОТЧЕТНЫЙ ПЕРИОД)'!L405</f>
        <v>5.181</v>
      </c>
      <c r="M78" s="85">
        <f>'Приложение 1 (ОТЧЕТНЫЙ ПЕРИОД)'!M405</f>
        <v>5.181</v>
      </c>
      <c r="N78" s="86">
        <f>'Приложение 1 (ОТЧЕТНЫЙ ПЕРИОД)'!N405</f>
        <v>20.812799999999999</v>
      </c>
      <c r="O78" s="137"/>
      <c r="P78" s="215"/>
      <c r="Q78" s="138"/>
      <c r="R78" s="1205"/>
      <c r="S78" s="157"/>
      <c r="T78" s="157"/>
      <c r="U78" s="258"/>
      <c r="V78" s="258"/>
      <c r="W78" s="255"/>
      <c r="X78" s="251"/>
      <c r="Y78" s="138"/>
      <c r="Z78" s="138"/>
      <c r="AH78" s="138"/>
      <c r="AI78" s="138"/>
      <c r="AJ78" s="138"/>
      <c r="AK78" s="138"/>
      <c r="AL78" s="138"/>
      <c r="AM78" s="138"/>
      <c r="AN78" s="138"/>
      <c r="AO78" s="138"/>
      <c r="AP78" s="138"/>
      <c r="AQ78" s="138"/>
      <c r="AR78" s="137"/>
      <c r="AS78" s="137"/>
      <c r="AT78" s="137"/>
      <c r="AU78" s="137"/>
      <c r="AV78" s="137"/>
      <c r="AW78" s="137"/>
      <c r="AX78" s="137"/>
      <c r="AY78" s="137"/>
      <c r="AZ78" s="137"/>
    </row>
    <row r="79" spans="1:52" s="28" customFormat="1" ht="23.25">
      <c r="A79"/>
      <c r="B79"/>
      <c r="C79" s="90"/>
      <c r="D79" s="91" t="s">
        <v>65</v>
      </c>
      <c r="E79" s="92">
        <f>E76+E77+E78</f>
        <v>2.9</v>
      </c>
      <c r="F79" s="92">
        <f>F76+F77+F78</f>
        <v>2.9</v>
      </c>
      <c r="G79" s="92">
        <f>G76+G77+G78</f>
        <v>2.9</v>
      </c>
      <c r="H79" s="92">
        <f>H76+H77+H78</f>
        <v>65.4208</v>
      </c>
      <c r="I79" s="92">
        <f>I76+I77+I78</f>
        <v>52.490999999999993</v>
      </c>
      <c r="J79" s="92"/>
      <c r="K79" s="92">
        <f>K76+K77+K78</f>
        <v>2.0470000000000002</v>
      </c>
      <c r="L79" s="92">
        <f>L76+L77+L78</f>
        <v>52.490999999999993</v>
      </c>
      <c r="M79" s="92">
        <f>M76+M77+M78</f>
        <v>57.215000000000003</v>
      </c>
      <c r="N79" s="92">
        <f>N76+N77+N78</f>
        <v>232.56480000000002</v>
      </c>
      <c r="O79" s="142"/>
      <c r="P79" s="219">
        <f>SUM(E79:O79)</f>
        <v>470.92959999999999</v>
      </c>
      <c r="Q79" s="138"/>
      <c r="R79" s="138"/>
      <c r="S79" s="130"/>
      <c r="T79" s="130"/>
      <c r="U79" s="259"/>
      <c r="V79" s="259"/>
      <c r="W79" s="252"/>
      <c r="X79" s="252"/>
      <c r="Y79" s="138"/>
      <c r="Z79" s="138"/>
      <c r="AA79" s="138"/>
      <c r="AB79" s="130"/>
      <c r="AC79" s="130"/>
      <c r="AD79" s="130"/>
      <c r="AE79" s="130"/>
      <c r="AF79" s="138"/>
      <c r="AG79" s="138"/>
      <c r="AH79" s="138"/>
      <c r="AI79" s="138"/>
      <c r="AJ79" s="138"/>
      <c r="AK79" s="138"/>
      <c r="AL79" s="138"/>
      <c r="AM79" s="138"/>
      <c r="AN79" s="138"/>
      <c r="AO79" s="138"/>
      <c r="AP79" s="138"/>
      <c r="AQ79" s="138"/>
      <c r="AR79" s="137"/>
      <c r="AS79" s="137"/>
      <c r="AT79" s="137"/>
      <c r="AU79" s="137"/>
      <c r="AV79" s="137"/>
      <c r="AW79" s="137"/>
      <c r="AX79" s="137"/>
      <c r="AY79" s="137"/>
      <c r="AZ79" s="137"/>
    </row>
    <row r="80" spans="1:52" s="28" customFormat="1" ht="24" thickBot="1">
      <c r="A80"/>
      <c r="B80"/>
      <c r="C80"/>
      <c r="D80" s="89" t="s">
        <v>65</v>
      </c>
      <c r="E80" s="88">
        <f>E79-E75</f>
        <v>0</v>
      </c>
      <c r="F80" s="88">
        <f>F79-F75</f>
        <v>0</v>
      </c>
      <c r="G80" s="88">
        <f>G79-G75</f>
        <v>0</v>
      </c>
      <c r="H80" s="88">
        <f>H79-H75</f>
        <v>0</v>
      </c>
      <c r="I80" s="88">
        <f>I79-I75</f>
        <v>0</v>
      </c>
      <c r="J80" s="88"/>
      <c r="K80" s="88">
        <f>K79-K75</f>
        <v>0</v>
      </c>
      <c r="L80" s="88">
        <f>L79-L75</f>
        <v>0</v>
      </c>
      <c r="M80" s="88">
        <f>M79-M75</f>
        <v>0</v>
      </c>
      <c r="N80" s="88">
        <f>N79-N75</f>
        <v>0</v>
      </c>
      <c r="O80" s="134"/>
      <c r="P80" s="218">
        <f>SUM(E80:O80)</f>
        <v>0</v>
      </c>
      <c r="Q80" s="138"/>
      <c r="R80" s="138"/>
      <c r="S80" s="130"/>
      <c r="T80" s="130"/>
      <c r="U80" s="259"/>
      <c r="V80" s="259"/>
      <c r="W80" s="252"/>
      <c r="X80" s="252"/>
      <c r="Y80" s="138"/>
      <c r="Z80" s="138"/>
      <c r="AA80" s="138"/>
      <c r="AB80" s="130"/>
      <c r="AC80" s="130"/>
      <c r="AD80" s="130"/>
      <c r="AE80" s="130"/>
      <c r="AF80" s="138"/>
      <c r="AG80" s="138"/>
      <c r="AH80" s="138"/>
      <c r="AI80" s="138"/>
      <c r="AJ80" s="138"/>
      <c r="AK80" s="138"/>
      <c r="AL80" s="138"/>
      <c r="AM80" s="138"/>
      <c r="AN80" s="138"/>
      <c r="AO80" s="138"/>
      <c r="AP80" s="138"/>
      <c r="AQ80" s="138"/>
      <c r="AR80" s="137"/>
      <c r="AS80" s="137"/>
      <c r="AT80" s="137"/>
      <c r="AU80" s="137"/>
      <c r="AV80" s="137"/>
      <c r="AW80" s="137"/>
      <c r="AX80" s="137"/>
      <c r="AY80" s="137"/>
      <c r="AZ80" s="137"/>
    </row>
    <row r="81" spans="1:52" s="28" customFormat="1" ht="42.75" customHeight="1" thickBot="1">
      <c r="A81" s="51"/>
      <c r="B81" s="52"/>
      <c r="C81" s="52"/>
      <c r="D81" s="52"/>
      <c r="E81" s="77" t="s">
        <v>87</v>
      </c>
      <c r="F81" s="76" t="s">
        <v>57</v>
      </c>
      <c r="G81" s="78"/>
      <c r="H81" s="52"/>
      <c r="I81" s="52"/>
      <c r="J81" s="52"/>
      <c r="K81" s="52"/>
      <c r="L81" s="52"/>
      <c r="M81" s="52"/>
      <c r="N81" s="53"/>
      <c r="O81" s="137"/>
      <c r="P81" s="215"/>
      <c r="Q81" s="138"/>
      <c r="R81" s="138"/>
      <c r="S81" s="130"/>
      <c r="T81" s="130"/>
      <c r="U81" s="259"/>
      <c r="V81" s="259"/>
      <c r="W81" s="252"/>
      <c r="X81" s="252"/>
      <c r="Y81" s="138"/>
      <c r="Z81" s="138"/>
      <c r="AA81" s="138"/>
      <c r="AB81" s="130"/>
      <c r="AC81" s="130"/>
      <c r="AD81" s="130"/>
      <c r="AE81" s="130"/>
      <c r="AF81" s="138"/>
      <c r="AG81" s="138"/>
      <c r="AH81" s="138"/>
      <c r="AI81" s="138"/>
      <c r="AJ81" s="138"/>
      <c r="AK81" s="138"/>
      <c r="AL81" s="138"/>
      <c r="AM81" s="138"/>
      <c r="AN81" s="138"/>
      <c r="AO81" s="138"/>
      <c r="AP81" s="138"/>
      <c r="AQ81" s="138"/>
      <c r="AR81" s="137"/>
      <c r="AS81" s="137"/>
      <c r="AT81" s="137"/>
      <c r="AU81" s="137"/>
      <c r="AV81" s="137"/>
      <c r="AW81" s="137"/>
      <c r="AX81" s="137"/>
      <c r="AY81" s="137"/>
      <c r="AZ81" s="137"/>
    </row>
    <row r="82" spans="1:52" s="28" customFormat="1" ht="41.25" thickBot="1">
      <c r="A82" s="970" t="str">
        <f>E81</f>
        <v>VI.</v>
      </c>
      <c r="B82" s="55" t="s">
        <v>51</v>
      </c>
      <c r="C82" s="1196"/>
      <c r="D82" s="37" t="s">
        <v>9</v>
      </c>
      <c r="E82" s="82">
        <f>'Приложение 1 (ОТЧЕТНЫЙ ПЕРИОД)'!E415</f>
        <v>0</v>
      </c>
      <c r="F82" s="82">
        <f>'Приложение 1 (ОТЧЕТНЫЙ ПЕРИОД)'!F415</f>
        <v>0</v>
      </c>
      <c r="G82" s="82">
        <f>'Приложение 1 (ОТЧЕТНЫЙ ПЕРИОД)'!G415</f>
        <v>0</v>
      </c>
      <c r="H82" s="82">
        <f>'Приложение 1 (ОТЧЕТНЫЙ ПЕРИОД)'!H415</f>
        <v>0</v>
      </c>
      <c r="I82" s="82">
        <f>'Приложение 1 (ОТЧЕТНЫЙ ПЕРИОД)'!I415</f>
        <v>0</v>
      </c>
      <c r="J82" s="1172"/>
      <c r="K82" s="82">
        <f>'Приложение 1 (ОТЧЕТНЫЙ ПЕРИОД)'!K415</f>
        <v>0</v>
      </c>
      <c r="L82" s="82">
        <f>'Приложение 1 (ОТЧЕТНЫЙ ПЕРИОД)'!L415</f>
        <v>0</v>
      </c>
      <c r="M82" s="82">
        <f>'Приложение 1 (ОТЧЕТНЫЙ ПЕРИОД)'!M415</f>
        <v>0</v>
      </c>
      <c r="N82" s="83">
        <f>'Приложение 1 (ОТЧЕТНЫЙ ПЕРИОД)'!N415</f>
        <v>0</v>
      </c>
      <c r="O82" s="137"/>
      <c r="P82" s="215"/>
      <c r="Q82" s="138"/>
      <c r="R82" s="1203" t="str">
        <f>B83</f>
        <v>БЕЗОПАСНЫЕ И КАЧЕСТВЕННЫЕ АВТОМОБИЛЬНЫЕ ДОРОГИ</v>
      </c>
      <c r="S82" s="158" t="str">
        <f>D82</f>
        <v>Всего</v>
      </c>
      <c r="T82" s="158">
        <f>E82</f>
        <v>0</v>
      </c>
      <c r="U82" s="253">
        <f t="shared" ref="U82:V82" si="28">F82</f>
        <v>0</v>
      </c>
      <c r="V82" s="253">
        <f t="shared" si="28"/>
        <v>0</v>
      </c>
      <c r="W82" s="253" t="e">
        <f>F82/E82%</f>
        <v>#DIV/0!</v>
      </c>
      <c r="X82" s="249" t="e">
        <f>G82/F82%</f>
        <v>#DIV/0!</v>
      </c>
      <c r="Y82" s="138"/>
      <c r="Z82" s="138"/>
      <c r="AH82" s="138"/>
      <c r="AI82" s="138"/>
      <c r="AJ82" s="138"/>
      <c r="AK82" s="138"/>
      <c r="AL82" s="138"/>
      <c r="AM82" s="138"/>
      <c r="AN82" s="138"/>
      <c r="AO82" s="138"/>
      <c r="AP82" s="138"/>
      <c r="AQ82" s="138"/>
      <c r="AR82" s="137"/>
      <c r="AS82" s="137"/>
      <c r="AT82" s="137"/>
      <c r="AU82" s="137"/>
      <c r="AV82" s="137"/>
      <c r="AW82" s="137"/>
      <c r="AX82" s="137"/>
      <c r="AY82" s="137"/>
      <c r="AZ82" s="137"/>
    </row>
    <row r="83" spans="1:52" s="28" customFormat="1" ht="20.25" customHeight="1" thickBot="1">
      <c r="A83" s="971"/>
      <c r="B83" s="993" t="str">
        <f>F81</f>
        <v>БЕЗОПАСНЫЕ И КАЧЕСТВЕННЫЕ АВТОМОБИЛЬНЫЕ ДОРОГИ</v>
      </c>
      <c r="C83" s="1197"/>
      <c r="D83" s="38" t="s">
        <v>18</v>
      </c>
      <c r="E83" s="79">
        <f>'Приложение 1 (ОТЧЕТНЫЙ ПЕРИОД)'!E416</f>
        <v>0</v>
      </c>
      <c r="F83" s="79">
        <f>'Приложение 1 (ОТЧЕТНЫЙ ПЕРИОД)'!F416</f>
        <v>0</v>
      </c>
      <c r="G83" s="79">
        <f>'Приложение 1 (ОТЧЕТНЫЙ ПЕРИОД)'!G416</f>
        <v>0</v>
      </c>
      <c r="H83" s="79">
        <f>'Приложение 1 (ОТЧЕТНЫЙ ПЕРИОД)'!H416</f>
        <v>0</v>
      </c>
      <c r="I83" s="79">
        <f>'Приложение 1 (ОТЧЕТНЫЙ ПЕРИОД)'!I416</f>
        <v>0</v>
      </c>
      <c r="J83" s="1173"/>
      <c r="K83" s="82">
        <f>'Приложение 1 (ОТЧЕТНЫЙ ПЕРИОД)'!K416</f>
        <v>0</v>
      </c>
      <c r="L83" s="79">
        <f>'Приложение 1 (ОТЧЕТНЫЙ ПЕРИОД)'!L416</f>
        <v>0</v>
      </c>
      <c r="M83" s="79">
        <f>'Приложение 1 (ОТЧЕТНЫЙ ПЕРИОД)'!M416</f>
        <v>0</v>
      </c>
      <c r="N83" s="84">
        <f>'Приложение 1 (ОТЧЕТНЫЙ ПЕРИОД)'!N416</f>
        <v>0</v>
      </c>
      <c r="O83" s="137"/>
      <c r="P83" s="215"/>
      <c r="Q83" s="138"/>
      <c r="R83" s="1204"/>
      <c r="S83" s="156"/>
      <c r="T83" s="156"/>
      <c r="U83" s="257"/>
      <c r="V83" s="257"/>
      <c r="W83" s="254"/>
      <c r="X83" s="250"/>
      <c r="Y83" s="138"/>
      <c r="Z83" s="138"/>
      <c r="AH83" s="138"/>
      <c r="AI83" s="138"/>
      <c r="AJ83" s="138"/>
      <c r="AK83" s="138"/>
      <c r="AL83" s="138"/>
      <c r="AM83" s="138"/>
      <c r="AN83" s="138"/>
      <c r="AO83" s="138"/>
      <c r="AP83" s="138"/>
      <c r="AQ83" s="138"/>
      <c r="AR83" s="137"/>
      <c r="AS83" s="137"/>
      <c r="AT83" s="137"/>
      <c r="AU83" s="137"/>
      <c r="AV83" s="137"/>
      <c r="AW83" s="137"/>
      <c r="AX83" s="137"/>
      <c r="AY83" s="137"/>
      <c r="AZ83" s="137"/>
    </row>
    <row r="84" spans="1:52" s="28" customFormat="1" ht="20.25" customHeight="1" thickBot="1">
      <c r="A84" s="971"/>
      <c r="B84" s="993"/>
      <c r="C84" s="1197"/>
      <c r="D84" s="38" t="s">
        <v>10</v>
      </c>
      <c r="E84" s="79">
        <f>'Приложение 1 (ОТЧЕТНЫЙ ПЕРИОД)'!E417</f>
        <v>0</v>
      </c>
      <c r="F84" s="79">
        <f>'Приложение 1 (ОТЧЕТНЫЙ ПЕРИОД)'!F417</f>
        <v>0</v>
      </c>
      <c r="G84" s="79">
        <f>'Приложение 1 (ОТЧЕТНЫЙ ПЕРИОД)'!G417</f>
        <v>0</v>
      </c>
      <c r="H84" s="79">
        <f>'Приложение 1 (ОТЧЕТНЫЙ ПЕРИОД)'!H417</f>
        <v>0</v>
      </c>
      <c r="I84" s="79">
        <f>'Приложение 1 (ОТЧЕТНЫЙ ПЕРИОД)'!I417</f>
        <v>0</v>
      </c>
      <c r="J84" s="1173"/>
      <c r="K84" s="82">
        <f>'Приложение 1 (ОТЧЕТНЫЙ ПЕРИОД)'!K417</f>
        <v>0</v>
      </c>
      <c r="L84" s="79">
        <f>'Приложение 1 (ОТЧЕТНЫЙ ПЕРИОД)'!L417</f>
        <v>0</v>
      </c>
      <c r="M84" s="79">
        <f>'Приложение 1 (ОТЧЕТНЫЙ ПЕРИОД)'!M417</f>
        <v>0</v>
      </c>
      <c r="N84" s="84">
        <f>'Приложение 1 (ОТЧЕТНЫЙ ПЕРИОД)'!N417</f>
        <v>0</v>
      </c>
      <c r="O84" s="137"/>
      <c r="P84" s="215"/>
      <c r="Q84" s="138"/>
      <c r="R84" s="1204"/>
      <c r="S84" s="156"/>
      <c r="T84" s="156"/>
      <c r="U84" s="257"/>
      <c r="V84" s="257"/>
      <c r="W84" s="254"/>
      <c r="X84" s="250"/>
      <c r="Y84" s="138"/>
      <c r="Z84" s="138"/>
      <c r="AH84" s="138"/>
      <c r="AI84" s="138"/>
      <c r="AJ84" s="138"/>
      <c r="AK84" s="138"/>
      <c r="AL84" s="138"/>
      <c r="AM84" s="138"/>
      <c r="AN84" s="138"/>
      <c r="AO84" s="138"/>
      <c r="AP84" s="138"/>
      <c r="AQ84" s="138"/>
      <c r="AR84" s="137"/>
      <c r="AS84" s="137"/>
      <c r="AT84" s="137"/>
      <c r="AU84" s="137"/>
      <c r="AV84" s="137"/>
      <c r="AW84" s="137"/>
      <c r="AX84" s="137"/>
      <c r="AY84" s="137"/>
      <c r="AZ84" s="137"/>
    </row>
    <row r="85" spans="1:52" s="28" customFormat="1" ht="21" customHeight="1" thickBot="1">
      <c r="A85" s="1195"/>
      <c r="B85" s="1199"/>
      <c r="C85" s="1198"/>
      <c r="D85" s="72" t="s">
        <v>11</v>
      </c>
      <c r="E85" s="85">
        <f>'Приложение 1 (ОТЧЕТНЫЙ ПЕРИОД)'!E418</f>
        <v>0</v>
      </c>
      <c r="F85" s="85">
        <f>'Приложение 1 (ОТЧЕТНЫЙ ПЕРИОД)'!F418</f>
        <v>0</v>
      </c>
      <c r="G85" s="85">
        <f>'Приложение 1 (ОТЧЕТНЫЙ ПЕРИОД)'!G418</f>
        <v>0</v>
      </c>
      <c r="H85" s="85">
        <f>'Приложение 1 (ОТЧЕТНЫЙ ПЕРИОД)'!H418</f>
        <v>0</v>
      </c>
      <c r="I85" s="85">
        <f>'Приложение 1 (ОТЧЕТНЫЙ ПЕРИОД)'!I418</f>
        <v>0</v>
      </c>
      <c r="J85" s="1174"/>
      <c r="K85" s="82">
        <f>'Приложение 1 (ОТЧЕТНЫЙ ПЕРИОД)'!K418</f>
        <v>0</v>
      </c>
      <c r="L85" s="85">
        <f>'Приложение 1 (ОТЧЕТНЫЙ ПЕРИОД)'!L418</f>
        <v>0</v>
      </c>
      <c r="M85" s="85">
        <f>'Приложение 1 (ОТЧЕТНЫЙ ПЕРИОД)'!M418</f>
        <v>0</v>
      </c>
      <c r="N85" s="86">
        <f>'Приложение 1 (ОТЧЕТНЫЙ ПЕРИОД)'!N418</f>
        <v>0</v>
      </c>
      <c r="O85" s="137"/>
      <c r="P85" s="215"/>
      <c r="Q85" s="138"/>
      <c r="R85" s="1205"/>
      <c r="S85" s="157"/>
      <c r="T85" s="157"/>
      <c r="U85" s="258"/>
      <c r="V85" s="258"/>
      <c r="W85" s="255"/>
      <c r="X85" s="251"/>
      <c r="Y85" s="138"/>
      <c r="Z85" s="138"/>
      <c r="AH85" s="138"/>
      <c r="AI85" s="138"/>
      <c r="AJ85" s="138"/>
      <c r="AK85" s="138"/>
      <c r="AL85" s="138"/>
      <c r="AM85" s="138"/>
      <c r="AN85" s="138"/>
      <c r="AO85" s="138"/>
      <c r="AP85" s="138"/>
      <c r="AQ85" s="138"/>
      <c r="AR85" s="137"/>
      <c r="AS85" s="137"/>
      <c r="AT85" s="137"/>
      <c r="AU85" s="137"/>
      <c r="AV85" s="137"/>
      <c r="AW85" s="137"/>
      <c r="AX85" s="137"/>
      <c r="AY85" s="137"/>
      <c r="AZ85" s="137"/>
    </row>
    <row r="86" spans="1:52" s="28" customFormat="1" ht="23.25">
      <c r="A86"/>
      <c r="B86"/>
      <c r="C86" s="90"/>
      <c r="D86" s="91" t="s">
        <v>65</v>
      </c>
      <c r="E86" s="92">
        <f>E83+E84+E85</f>
        <v>0</v>
      </c>
      <c r="F86" s="92">
        <f>F83+F84+F85</f>
        <v>0</v>
      </c>
      <c r="G86" s="92">
        <f>G83+G84+G85</f>
        <v>0</v>
      </c>
      <c r="H86" s="92">
        <f>H83+H84+H85</f>
        <v>0</v>
      </c>
      <c r="I86" s="92">
        <f>I83+I84+I85</f>
        <v>0</v>
      </c>
      <c r="J86" s="92"/>
      <c r="K86" s="92">
        <f>K83+K84+K85</f>
        <v>0</v>
      </c>
      <c r="L86" s="92">
        <f>L83+L84+L85</f>
        <v>0</v>
      </c>
      <c r="M86" s="92">
        <f>M83+M84+M85</f>
        <v>0</v>
      </c>
      <c r="N86" s="92">
        <f>N83+N84+N85</f>
        <v>0</v>
      </c>
      <c r="O86" s="142"/>
      <c r="P86" s="219">
        <f>SUM(E86:O86)</f>
        <v>0</v>
      </c>
      <c r="Q86" s="138"/>
      <c r="R86" s="138"/>
      <c r="S86" s="130"/>
      <c r="T86" s="130"/>
      <c r="U86" s="259"/>
      <c r="V86" s="259"/>
      <c r="W86" s="252"/>
      <c r="X86" s="252"/>
      <c r="Y86" s="138"/>
      <c r="Z86" s="138"/>
      <c r="AA86" s="138"/>
      <c r="AB86" s="130"/>
      <c r="AC86" s="130"/>
      <c r="AD86" s="130"/>
      <c r="AE86" s="130"/>
      <c r="AF86" s="138"/>
      <c r="AG86" s="138"/>
      <c r="AH86" s="138"/>
      <c r="AI86" s="138"/>
      <c r="AJ86" s="138"/>
      <c r="AK86" s="138"/>
      <c r="AL86" s="138"/>
      <c r="AM86" s="138"/>
      <c r="AN86" s="138"/>
      <c r="AO86" s="138"/>
      <c r="AP86" s="138"/>
      <c r="AQ86" s="138"/>
      <c r="AR86" s="137"/>
      <c r="AS86" s="137"/>
      <c r="AT86" s="137"/>
      <c r="AU86" s="137"/>
      <c r="AV86" s="137"/>
      <c r="AW86" s="137"/>
      <c r="AX86" s="137"/>
      <c r="AY86" s="137"/>
      <c r="AZ86" s="137"/>
    </row>
    <row r="87" spans="1:52" s="28" customFormat="1" ht="24" thickBot="1">
      <c r="A87"/>
      <c r="B87"/>
      <c r="C87"/>
      <c r="D87" s="89" t="s">
        <v>65</v>
      </c>
      <c r="E87" s="88">
        <f>E86-E82</f>
        <v>0</v>
      </c>
      <c r="F87" s="88">
        <f>F86-F82</f>
        <v>0</v>
      </c>
      <c r="G87" s="88">
        <f>G86-G82</f>
        <v>0</v>
      </c>
      <c r="H87" s="88">
        <f>H86-H82</f>
        <v>0</v>
      </c>
      <c r="I87" s="88">
        <f>I86-I82</f>
        <v>0</v>
      </c>
      <c r="J87" s="88"/>
      <c r="K87" s="88">
        <f>K86-K82</f>
        <v>0</v>
      </c>
      <c r="L87" s="88">
        <f>L86-L82</f>
        <v>0</v>
      </c>
      <c r="M87" s="88">
        <f>M86-M82</f>
        <v>0</v>
      </c>
      <c r="N87" s="88">
        <f>N86-N82</f>
        <v>0</v>
      </c>
      <c r="O87" s="134"/>
      <c r="P87" s="218">
        <f>SUM(E87:O87)</f>
        <v>0</v>
      </c>
      <c r="Q87" s="138"/>
      <c r="R87" s="138"/>
      <c r="S87" s="130"/>
      <c r="T87" s="130"/>
      <c r="U87" s="259"/>
      <c r="V87" s="259"/>
      <c r="W87" s="252"/>
      <c r="X87" s="252"/>
      <c r="Y87" s="138"/>
      <c r="Z87" s="138"/>
      <c r="AA87" s="138"/>
      <c r="AB87" s="130"/>
      <c r="AC87" s="130"/>
      <c r="AD87" s="130"/>
      <c r="AE87" s="130"/>
      <c r="AF87" s="138"/>
      <c r="AG87" s="138"/>
      <c r="AH87" s="138"/>
      <c r="AI87" s="138"/>
      <c r="AJ87" s="138"/>
      <c r="AK87" s="138"/>
      <c r="AL87" s="138"/>
      <c r="AM87" s="138"/>
      <c r="AN87" s="138"/>
      <c r="AO87" s="138"/>
      <c r="AP87" s="138"/>
      <c r="AQ87" s="138"/>
      <c r="AR87" s="137"/>
      <c r="AS87" s="137"/>
      <c r="AT87" s="137"/>
      <c r="AU87" s="137"/>
      <c r="AV87" s="137"/>
      <c r="AW87" s="137"/>
      <c r="AX87" s="137"/>
      <c r="AY87" s="137"/>
      <c r="AZ87" s="137"/>
    </row>
    <row r="88" spans="1:52" s="28" customFormat="1" ht="44.25" customHeight="1" thickBot="1">
      <c r="A88" s="51"/>
      <c r="B88" s="52"/>
      <c r="C88" s="52"/>
      <c r="D88" s="52"/>
      <c r="E88" s="77" t="s">
        <v>88</v>
      </c>
      <c r="F88" s="76" t="s">
        <v>58</v>
      </c>
      <c r="G88" s="78"/>
      <c r="H88" s="52"/>
      <c r="I88" s="52"/>
      <c r="J88" s="52"/>
      <c r="K88" s="52"/>
      <c r="L88" s="52"/>
      <c r="M88" s="52"/>
      <c r="N88" s="53"/>
      <c r="O88" s="137"/>
      <c r="P88" s="215"/>
      <c r="Q88" s="138"/>
      <c r="R88" s="138"/>
      <c r="S88" s="130"/>
      <c r="T88" s="130"/>
      <c r="U88" s="259"/>
      <c r="V88" s="259"/>
      <c r="W88" s="252"/>
      <c r="X88" s="252"/>
      <c r="Y88" s="138"/>
      <c r="Z88" s="138"/>
      <c r="AA88" s="138"/>
      <c r="AB88" s="130"/>
      <c r="AC88" s="130"/>
      <c r="AD88" s="130"/>
      <c r="AE88" s="130"/>
      <c r="AF88" s="138"/>
      <c r="AG88" s="138"/>
      <c r="AH88" s="138"/>
      <c r="AI88" s="138"/>
      <c r="AJ88" s="138"/>
      <c r="AK88" s="138"/>
      <c r="AL88" s="138"/>
      <c r="AM88" s="138"/>
      <c r="AN88" s="138"/>
      <c r="AO88" s="138"/>
      <c r="AP88" s="138"/>
      <c r="AQ88" s="138"/>
      <c r="AR88" s="137"/>
      <c r="AS88" s="137"/>
      <c r="AT88" s="137"/>
      <c r="AU88" s="137"/>
      <c r="AV88" s="137"/>
      <c r="AW88" s="137"/>
      <c r="AX88" s="137"/>
      <c r="AY88" s="137"/>
      <c r="AZ88" s="137"/>
    </row>
    <row r="89" spans="1:52" s="28" customFormat="1" ht="41.25" thickBot="1">
      <c r="A89" s="986" t="str">
        <f>E88</f>
        <v>VII.</v>
      </c>
      <c r="B89" s="55" t="s">
        <v>51</v>
      </c>
      <c r="C89" s="988"/>
      <c r="D89" s="37" t="s">
        <v>9</v>
      </c>
      <c r="E89" s="82">
        <f>'Приложение 1 (ОТЧЕТНЫЙ ПЕРИОД)'!E430</f>
        <v>0</v>
      </c>
      <c r="F89" s="82">
        <f>'Приложение 1 (ОТЧЕТНЫЙ ПЕРИОД)'!F430</f>
        <v>0</v>
      </c>
      <c r="G89" s="82">
        <f>'Приложение 1 (ОТЧЕТНЫЙ ПЕРИОД)'!G430</f>
        <v>0</v>
      </c>
      <c r="H89" s="82">
        <f>'Приложение 1 (ОТЧЕТНЫЙ ПЕРИОД)'!H430</f>
        <v>0</v>
      </c>
      <c r="I89" s="82">
        <f>'Приложение 1 (ОТЧЕТНЫЙ ПЕРИОД)'!I430</f>
        <v>0</v>
      </c>
      <c r="J89" s="1172"/>
      <c r="K89" s="82">
        <f>'Приложение 1 (ОТЧЕТНЫЙ ПЕРИОД)'!K430</f>
        <v>0</v>
      </c>
      <c r="L89" s="82">
        <f>'Приложение 1 (ОТЧЕТНЫЙ ПЕРИОД)'!L430</f>
        <v>0</v>
      </c>
      <c r="M89" s="82">
        <f>'Приложение 1 (ОТЧЕТНЫЙ ПЕРИОД)'!M430</f>
        <v>0</v>
      </c>
      <c r="N89" s="83">
        <f>'Приложение 1 (ОТЧЕТНЫЙ ПЕРИОД)'!N430</f>
        <v>0</v>
      </c>
      <c r="O89" s="137"/>
      <c r="P89" s="215"/>
      <c r="Q89" s="138"/>
      <c r="R89" s="1203" t="str">
        <f>B90</f>
        <v>ПРОИЗВОДИТЕЛЬНОСТЬ ТРУДА</v>
      </c>
      <c r="S89" s="158" t="str">
        <f>D89</f>
        <v>Всего</v>
      </c>
      <c r="T89" s="158">
        <f>E89</f>
        <v>0</v>
      </c>
      <c r="U89" s="253">
        <f t="shared" ref="U89:V89" si="29">F89</f>
        <v>0</v>
      </c>
      <c r="V89" s="253">
        <f t="shared" si="29"/>
        <v>0</v>
      </c>
      <c r="W89" s="253" t="e">
        <f>F89/E89%</f>
        <v>#DIV/0!</v>
      </c>
      <c r="X89" s="249" t="e">
        <f>G89/F89%</f>
        <v>#DIV/0!</v>
      </c>
      <c r="Y89" s="138"/>
      <c r="Z89" s="138"/>
      <c r="AH89" s="138"/>
      <c r="AI89" s="138"/>
      <c r="AJ89" s="138"/>
      <c r="AK89" s="138"/>
      <c r="AL89" s="138"/>
      <c r="AM89" s="138"/>
      <c r="AN89" s="138"/>
      <c r="AO89" s="138"/>
      <c r="AP89" s="138"/>
      <c r="AQ89" s="138"/>
      <c r="AR89" s="137"/>
      <c r="AS89" s="137"/>
      <c r="AT89" s="137"/>
      <c r="AU89" s="137"/>
      <c r="AV89" s="137"/>
      <c r="AW89" s="137"/>
      <c r="AX89" s="137"/>
      <c r="AY89" s="137"/>
      <c r="AZ89" s="137"/>
    </row>
    <row r="90" spans="1:52" s="28" customFormat="1" ht="23.25" customHeight="1" thickBot="1">
      <c r="A90" s="986"/>
      <c r="B90" s="993" t="str">
        <f>F88</f>
        <v>ПРОИЗВОДИТЕЛЬНОСТЬ ТРУДА</v>
      </c>
      <c r="C90" s="988"/>
      <c r="D90" s="38" t="s">
        <v>18</v>
      </c>
      <c r="E90" s="79">
        <f>'Приложение 1 (ОТЧЕТНЫЙ ПЕРИОД)'!E431</f>
        <v>0</v>
      </c>
      <c r="F90" s="79">
        <f>'Приложение 1 (ОТЧЕТНЫЙ ПЕРИОД)'!F431</f>
        <v>0</v>
      </c>
      <c r="G90" s="79">
        <f>'Приложение 1 (ОТЧЕТНЫЙ ПЕРИОД)'!G431</f>
        <v>0</v>
      </c>
      <c r="H90" s="79">
        <f>'Приложение 1 (ОТЧЕТНЫЙ ПЕРИОД)'!H431</f>
        <v>0</v>
      </c>
      <c r="I90" s="79">
        <f>'Приложение 1 (ОТЧЕТНЫЙ ПЕРИОД)'!I431</f>
        <v>0</v>
      </c>
      <c r="J90" s="1173"/>
      <c r="K90" s="82">
        <f>'Приложение 1 (ОТЧЕТНЫЙ ПЕРИОД)'!K431</f>
        <v>0</v>
      </c>
      <c r="L90" s="79">
        <f>'Приложение 1 (ОТЧЕТНЫЙ ПЕРИОД)'!L431</f>
        <v>0</v>
      </c>
      <c r="M90" s="79">
        <f>'Приложение 1 (ОТЧЕТНЫЙ ПЕРИОД)'!M431</f>
        <v>0</v>
      </c>
      <c r="N90" s="84">
        <f>'Приложение 1 (ОТЧЕТНЫЙ ПЕРИОД)'!N431</f>
        <v>0</v>
      </c>
      <c r="O90" s="137"/>
      <c r="P90" s="215"/>
      <c r="Q90" s="138"/>
      <c r="R90" s="1204"/>
      <c r="S90" s="156"/>
      <c r="T90" s="156"/>
      <c r="U90" s="257"/>
      <c r="V90" s="257"/>
      <c r="W90" s="254"/>
      <c r="X90" s="250"/>
      <c r="Y90" s="138"/>
      <c r="Z90" s="138"/>
      <c r="AH90" s="138"/>
      <c r="AI90" s="138"/>
      <c r="AJ90" s="138"/>
      <c r="AK90" s="138"/>
      <c r="AL90" s="138"/>
      <c r="AM90" s="138"/>
      <c r="AN90" s="138"/>
      <c r="AO90" s="138"/>
      <c r="AP90" s="138"/>
      <c r="AQ90" s="138"/>
      <c r="AR90" s="137"/>
      <c r="AS90" s="137"/>
      <c r="AT90" s="137"/>
      <c r="AU90" s="137"/>
      <c r="AV90" s="137"/>
      <c r="AW90" s="137"/>
      <c r="AX90" s="137"/>
      <c r="AY90" s="137"/>
      <c r="AZ90" s="137"/>
    </row>
    <row r="91" spans="1:52" s="28" customFormat="1" ht="23.25" customHeight="1" thickBot="1">
      <c r="A91" s="986"/>
      <c r="B91" s="1175"/>
      <c r="C91" s="988"/>
      <c r="D91" s="38" t="s">
        <v>10</v>
      </c>
      <c r="E91" s="79">
        <f>'Приложение 1 (ОТЧЕТНЫЙ ПЕРИОД)'!E432</f>
        <v>0</v>
      </c>
      <c r="F91" s="79">
        <f>'Приложение 1 (ОТЧЕТНЫЙ ПЕРИОД)'!F432</f>
        <v>0</v>
      </c>
      <c r="G91" s="79">
        <f>'Приложение 1 (ОТЧЕТНЫЙ ПЕРИОД)'!G432</f>
        <v>0</v>
      </c>
      <c r="H91" s="79">
        <f>'Приложение 1 (ОТЧЕТНЫЙ ПЕРИОД)'!H432</f>
        <v>0</v>
      </c>
      <c r="I91" s="79">
        <f>'Приложение 1 (ОТЧЕТНЫЙ ПЕРИОД)'!I432</f>
        <v>0</v>
      </c>
      <c r="J91" s="1173"/>
      <c r="K91" s="82">
        <f>'Приложение 1 (ОТЧЕТНЫЙ ПЕРИОД)'!K432</f>
        <v>0</v>
      </c>
      <c r="L91" s="79">
        <f>'Приложение 1 (ОТЧЕТНЫЙ ПЕРИОД)'!L432</f>
        <v>0</v>
      </c>
      <c r="M91" s="79">
        <f>'Приложение 1 (ОТЧЕТНЫЙ ПЕРИОД)'!M432</f>
        <v>0</v>
      </c>
      <c r="N91" s="84">
        <f>'Приложение 1 (ОТЧЕТНЫЙ ПЕРИОД)'!N432</f>
        <v>0</v>
      </c>
      <c r="O91" s="137"/>
      <c r="P91" s="215"/>
      <c r="Q91" s="138"/>
      <c r="R91" s="1204"/>
      <c r="S91" s="156"/>
      <c r="T91" s="156"/>
      <c r="U91" s="257"/>
      <c r="V91" s="257"/>
      <c r="W91" s="254"/>
      <c r="X91" s="250"/>
      <c r="Y91" s="138"/>
      <c r="Z91" s="138"/>
      <c r="AH91" s="138"/>
      <c r="AI91" s="138"/>
      <c r="AJ91" s="138"/>
      <c r="AK91" s="138"/>
      <c r="AL91" s="138"/>
      <c r="AM91" s="138"/>
      <c r="AN91" s="138"/>
      <c r="AO91" s="138"/>
      <c r="AP91" s="138"/>
      <c r="AQ91" s="138"/>
      <c r="AR91" s="137"/>
      <c r="AS91" s="137"/>
      <c r="AT91" s="137"/>
      <c r="AU91" s="137"/>
      <c r="AV91" s="137"/>
      <c r="AW91" s="137"/>
      <c r="AX91" s="137"/>
      <c r="AY91" s="137"/>
      <c r="AZ91" s="137"/>
    </row>
    <row r="92" spans="1:52" s="28" customFormat="1" ht="23.25" customHeight="1" thickBot="1">
      <c r="A92" s="987"/>
      <c r="B92" s="1176"/>
      <c r="C92" s="989"/>
      <c r="D92" s="72" t="s">
        <v>11</v>
      </c>
      <c r="E92" s="85">
        <f>'Приложение 1 (ОТЧЕТНЫЙ ПЕРИОД)'!E433</f>
        <v>0</v>
      </c>
      <c r="F92" s="85">
        <f>'Приложение 1 (ОТЧЕТНЫЙ ПЕРИОД)'!F433</f>
        <v>0</v>
      </c>
      <c r="G92" s="85">
        <f>'Приложение 1 (ОТЧЕТНЫЙ ПЕРИОД)'!G433</f>
        <v>0</v>
      </c>
      <c r="H92" s="85">
        <f>'Приложение 1 (ОТЧЕТНЫЙ ПЕРИОД)'!H433</f>
        <v>0</v>
      </c>
      <c r="I92" s="85">
        <f>'Приложение 1 (ОТЧЕТНЫЙ ПЕРИОД)'!I433</f>
        <v>0</v>
      </c>
      <c r="J92" s="1174"/>
      <c r="K92" s="82">
        <f>'Приложение 1 (ОТЧЕТНЫЙ ПЕРИОД)'!K433</f>
        <v>0</v>
      </c>
      <c r="L92" s="85">
        <f>'Приложение 1 (ОТЧЕТНЫЙ ПЕРИОД)'!L433</f>
        <v>0</v>
      </c>
      <c r="M92" s="85">
        <f>'Приложение 1 (ОТЧЕТНЫЙ ПЕРИОД)'!M433</f>
        <v>0</v>
      </c>
      <c r="N92" s="86">
        <f>'Приложение 1 (ОТЧЕТНЫЙ ПЕРИОД)'!N433</f>
        <v>0</v>
      </c>
      <c r="O92" s="137"/>
      <c r="P92" s="215"/>
      <c r="Q92" s="138"/>
      <c r="R92" s="1205"/>
      <c r="S92" s="157"/>
      <c r="T92" s="157"/>
      <c r="U92" s="258"/>
      <c r="V92" s="258"/>
      <c r="W92" s="255"/>
      <c r="X92" s="251"/>
      <c r="Y92" s="138"/>
      <c r="Z92" s="138"/>
      <c r="AH92" s="138"/>
      <c r="AI92" s="138"/>
      <c r="AJ92" s="138"/>
      <c r="AK92" s="138"/>
      <c r="AL92" s="138"/>
      <c r="AM92" s="138"/>
      <c r="AN92" s="138"/>
      <c r="AO92" s="138"/>
      <c r="AP92" s="138"/>
      <c r="AQ92" s="138"/>
      <c r="AR92" s="137"/>
      <c r="AS92" s="137"/>
      <c r="AT92" s="137"/>
      <c r="AU92" s="137"/>
      <c r="AV92" s="137"/>
      <c r="AW92" s="137"/>
      <c r="AX92" s="137"/>
      <c r="AY92" s="137"/>
      <c r="AZ92" s="137"/>
    </row>
    <row r="93" spans="1:52" s="28" customFormat="1" ht="23.25">
      <c r="A93"/>
      <c r="B93"/>
      <c r="C93" s="90"/>
      <c r="D93" s="91" t="s">
        <v>65</v>
      </c>
      <c r="E93" s="92">
        <f>E90+E91+E92</f>
        <v>0</v>
      </c>
      <c r="F93" s="92">
        <f>F90+F91+F92</f>
        <v>0</v>
      </c>
      <c r="G93" s="92">
        <f>G90+G91+G92</f>
        <v>0</v>
      </c>
      <c r="H93" s="92">
        <f>H90+H91+H92</f>
        <v>0</v>
      </c>
      <c r="I93" s="92">
        <f>I90+I91+I92</f>
        <v>0</v>
      </c>
      <c r="J93" s="92"/>
      <c r="K93" s="92">
        <f>K90+K91+K92</f>
        <v>0</v>
      </c>
      <c r="L93" s="92">
        <f>L90+L91+L92</f>
        <v>0</v>
      </c>
      <c r="M93" s="92">
        <f>M90+M91+M92</f>
        <v>0</v>
      </c>
      <c r="N93" s="92">
        <f>N90+N91+N92</f>
        <v>0</v>
      </c>
      <c r="O93" s="142"/>
      <c r="P93" s="219">
        <f>SUM(E93:O93)</f>
        <v>0</v>
      </c>
      <c r="Q93" s="138"/>
      <c r="R93" s="138"/>
      <c r="S93" s="130"/>
      <c r="T93" s="130"/>
      <c r="U93" s="259"/>
      <c r="V93" s="259"/>
      <c r="W93" s="252"/>
      <c r="X93" s="252"/>
      <c r="Y93" s="138"/>
      <c r="Z93" s="138"/>
      <c r="AA93" s="138"/>
      <c r="AB93" s="130"/>
      <c r="AC93" s="130"/>
      <c r="AD93" s="130"/>
      <c r="AE93" s="130"/>
      <c r="AF93" s="138"/>
      <c r="AG93" s="138"/>
      <c r="AH93" s="138"/>
      <c r="AI93" s="138"/>
      <c r="AJ93" s="138"/>
      <c r="AK93" s="138"/>
      <c r="AL93" s="138"/>
      <c r="AM93" s="138"/>
      <c r="AN93" s="138"/>
      <c r="AO93" s="138"/>
      <c r="AP93" s="138"/>
      <c r="AQ93" s="138"/>
      <c r="AR93" s="137"/>
      <c r="AS93" s="137"/>
      <c r="AT93" s="137"/>
      <c r="AU93" s="137"/>
      <c r="AV93" s="137"/>
      <c r="AW93" s="137"/>
      <c r="AX93" s="137"/>
      <c r="AY93" s="137"/>
      <c r="AZ93" s="137"/>
    </row>
    <row r="94" spans="1:52" s="28" customFormat="1" ht="24" thickBot="1">
      <c r="A94"/>
      <c r="B94"/>
      <c r="C94"/>
      <c r="D94" s="89" t="s">
        <v>65</v>
      </c>
      <c r="E94" s="88">
        <f>E93-E89</f>
        <v>0</v>
      </c>
      <c r="F94" s="88">
        <f>F93-F89</f>
        <v>0</v>
      </c>
      <c r="G94" s="88">
        <f>G93-G89</f>
        <v>0</v>
      </c>
      <c r="H94" s="88">
        <f>H93-H89</f>
        <v>0</v>
      </c>
      <c r="I94" s="88">
        <f>I93-I89</f>
        <v>0</v>
      </c>
      <c r="J94" s="88"/>
      <c r="K94" s="88">
        <f>K93-K89</f>
        <v>0</v>
      </c>
      <c r="L94" s="88">
        <f>L93-L89</f>
        <v>0</v>
      </c>
      <c r="M94" s="88">
        <f>M93-M89</f>
        <v>0</v>
      </c>
      <c r="N94" s="88">
        <f>N93-N89</f>
        <v>0</v>
      </c>
      <c r="O94" s="134"/>
      <c r="P94" s="218">
        <f>SUM(E94:O94)</f>
        <v>0</v>
      </c>
      <c r="Q94" s="138"/>
      <c r="R94" s="138"/>
      <c r="S94" s="130"/>
      <c r="T94" s="130"/>
      <c r="U94" s="259"/>
      <c r="V94" s="259"/>
      <c r="W94" s="252"/>
      <c r="X94" s="252"/>
      <c r="Y94" s="138"/>
      <c r="Z94" s="138"/>
      <c r="AA94" s="138"/>
      <c r="AB94" s="130"/>
      <c r="AC94" s="130"/>
      <c r="AD94" s="130"/>
      <c r="AE94" s="130"/>
      <c r="AF94" s="138"/>
      <c r="AG94" s="138"/>
      <c r="AH94" s="138"/>
      <c r="AI94" s="138"/>
      <c r="AJ94" s="138"/>
      <c r="AK94" s="138"/>
      <c r="AL94" s="138"/>
      <c r="AM94" s="138"/>
      <c r="AN94" s="138"/>
      <c r="AO94" s="138"/>
      <c r="AP94" s="138"/>
      <c r="AQ94" s="138"/>
      <c r="AR94" s="137"/>
      <c r="AS94" s="137"/>
      <c r="AT94" s="137"/>
      <c r="AU94" s="137"/>
      <c r="AV94" s="137"/>
      <c r="AW94" s="137"/>
      <c r="AX94" s="137"/>
      <c r="AY94" s="137"/>
      <c r="AZ94" s="137"/>
    </row>
    <row r="95" spans="1:52" s="28" customFormat="1" ht="36.75" customHeight="1" thickBot="1">
      <c r="A95" s="51"/>
      <c r="B95" s="52"/>
      <c r="C95" s="52"/>
      <c r="D95" s="52"/>
      <c r="E95" s="77" t="s">
        <v>89</v>
      </c>
      <c r="F95" s="76" t="s">
        <v>59</v>
      </c>
      <c r="G95" s="78"/>
      <c r="H95" s="52"/>
      <c r="I95" s="52"/>
      <c r="J95" s="52"/>
      <c r="K95" s="52"/>
      <c r="L95" s="52"/>
      <c r="M95" s="52"/>
      <c r="N95" s="53"/>
      <c r="O95" s="137"/>
      <c r="P95" s="215"/>
      <c r="Q95" s="138"/>
      <c r="R95" s="138"/>
      <c r="S95" s="130"/>
      <c r="T95" s="130"/>
      <c r="U95" s="259"/>
      <c r="V95" s="259"/>
      <c r="W95" s="252"/>
      <c r="X95" s="252"/>
      <c r="Y95" s="138"/>
      <c r="Z95" s="138"/>
      <c r="AA95" s="138"/>
      <c r="AB95" s="130"/>
      <c r="AC95" s="130"/>
      <c r="AD95" s="130"/>
      <c r="AE95" s="130"/>
      <c r="AF95" s="138"/>
      <c r="AG95" s="138"/>
      <c r="AH95" s="138"/>
      <c r="AI95" s="138"/>
      <c r="AJ95" s="138"/>
      <c r="AK95" s="138"/>
      <c r="AL95" s="138"/>
      <c r="AM95" s="138"/>
      <c r="AN95" s="138"/>
      <c r="AO95" s="138"/>
      <c r="AP95" s="138"/>
      <c r="AQ95" s="138"/>
      <c r="AR95" s="137"/>
      <c r="AS95" s="137"/>
      <c r="AT95" s="137"/>
      <c r="AU95" s="137"/>
      <c r="AV95" s="137"/>
      <c r="AW95" s="137"/>
      <c r="AX95" s="137"/>
      <c r="AY95" s="137"/>
      <c r="AZ95" s="137"/>
    </row>
    <row r="96" spans="1:52" s="28" customFormat="1" ht="41.25" thickBot="1">
      <c r="A96" s="986" t="str">
        <f>E95</f>
        <v>VIII.</v>
      </c>
      <c r="B96" s="55" t="s">
        <v>51</v>
      </c>
      <c r="C96" s="988"/>
      <c r="D96" s="37" t="s">
        <v>9</v>
      </c>
      <c r="E96" s="82">
        <f>'Приложение 1 (ОТЧЕТНЫЙ ПЕРИОД)'!E443</f>
        <v>0</v>
      </c>
      <c r="F96" s="82">
        <f>'Приложение 1 (ОТЧЕТНЫЙ ПЕРИОД)'!F443</f>
        <v>0</v>
      </c>
      <c r="G96" s="82">
        <f>'Приложение 1 (ОТЧЕТНЫЙ ПЕРИОД)'!G443</f>
        <v>0</v>
      </c>
      <c r="H96" s="82">
        <f>'Приложение 1 (ОТЧЕТНЫЙ ПЕРИОД)'!H443</f>
        <v>0</v>
      </c>
      <c r="I96" s="82">
        <f>'Приложение 1 (ОТЧЕТНЫЙ ПЕРИОД)'!I443</f>
        <v>0</v>
      </c>
      <c r="J96" s="1172"/>
      <c r="K96" s="82">
        <f>'Приложение 1 (ОТЧЕТНЫЙ ПЕРИОД)'!K443</f>
        <v>0</v>
      </c>
      <c r="L96" s="82">
        <f>'Приложение 1 (ОТЧЕТНЫЙ ПЕРИОД)'!L443</f>
        <v>0</v>
      </c>
      <c r="M96" s="82">
        <f>'Приложение 1 (ОТЧЕТНЫЙ ПЕРИОД)'!M443</f>
        <v>0</v>
      </c>
      <c r="N96" s="83">
        <f>'Приложение 1 (ОТЧЕТНЫЙ ПЕРИОД)'!N443</f>
        <v>0</v>
      </c>
      <c r="O96" s="137"/>
      <c r="P96" s="215"/>
      <c r="Q96" s="138"/>
      <c r="R96" s="1203" t="str">
        <f>B97</f>
        <v>НАУКА</v>
      </c>
      <c r="S96" s="158" t="str">
        <f>D96</f>
        <v>Всего</v>
      </c>
      <c r="T96" s="158">
        <f>E96</f>
        <v>0</v>
      </c>
      <c r="U96" s="253">
        <f t="shared" ref="U96:V96" si="30">F96</f>
        <v>0</v>
      </c>
      <c r="V96" s="253">
        <f t="shared" si="30"/>
        <v>0</v>
      </c>
      <c r="W96" s="253" t="e">
        <f>F96/E96%</f>
        <v>#DIV/0!</v>
      </c>
      <c r="X96" s="249" t="e">
        <f>G96/F96%</f>
        <v>#DIV/0!</v>
      </c>
      <c r="Y96" s="138"/>
      <c r="Z96" s="138"/>
      <c r="AH96" s="138"/>
      <c r="AI96" s="138"/>
      <c r="AJ96" s="138"/>
      <c r="AK96" s="138"/>
      <c r="AL96" s="138"/>
      <c r="AM96" s="138"/>
      <c r="AN96" s="138"/>
      <c r="AO96" s="138"/>
      <c r="AP96" s="138"/>
      <c r="AQ96" s="138"/>
      <c r="AR96" s="137"/>
      <c r="AS96" s="137"/>
      <c r="AT96" s="137"/>
      <c r="AU96" s="137"/>
      <c r="AV96" s="137"/>
      <c r="AW96" s="137"/>
      <c r="AX96" s="137"/>
      <c r="AY96" s="137"/>
      <c r="AZ96" s="137"/>
    </row>
    <row r="97" spans="1:52" s="28" customFormat="1" ht="20.25" customHeight="1" thickBot="1">
      <c r="A97" s="986"/>
      <c r="B97" s="993" t="str">
        <f>F95</f>
        <v>НАУКА</v>
      </c>
      <c r="C97" s="988"/>
      <c r="D97" s="38" t="s">
        <v>18</v>
      </c>
      <c r="E97" s="79">
        <f>'Приложение 1 (ОТЧЕТНЫЙ ПЕРИОД)'!E444</f>
        <v>0</v>
      </c>
      <c r="F97" s="79">
        <f>'Приложение 1 (ОТЧЕТНЫЙ ПЕРИОД)'!F444</f>
        <v>0</v>
      </c>
      <c r="G97" s="79">
        <f>'Приложение 1 (ОТЧЕТНЫЙ ПЕРИОД)'!G444</f>
        <v>0</v>
      </c>
      <c r="H97" s="79">
        <f>'Приложение 1 (ОТЧЕТНЫЙ ПЕРИОД)'!H444</f>
        <v>0</v>
      </c>
      <c r="I97" s="79">
        <f>'Приложение 1 (ОТЧЕТНЫЙ ПЕРИОД)'!I444</f>
        <v>0</v>
      </c>
      <c r="J97" s="1173"/>
      <c r="K97" s="82">
        <f>'Приложение 1 (ОТЧЕТНЫЙ ПЕРИОД)'!K444</f>
        <v>0</v>
      </c>
      <c r="L97" s="79">
        <f>'Приложение 1 (ОТЧЕТНЫЙ ПЕРИОД)'!L444</f>
        <v>0</v>
      </c>
      <c r="M97" s="79">
        <f>'Приложение 1 (ОТЧЕТНЫЙ ПЕРИОД)'!M444</f>
        <v>0</v>
      </c>
      <c r="N97" s="84">
        <f>'Приложение 1 (ОТЧЕТНЫЙ ПЕРИОД)'!N444</f>
        <v>0</v>
      </c>
      <c r="O97" s="137"/>
      <c r="P97" s="215"/>
      <c r="Q97" s="138"/>
      <c r="R97" s="1204"/>
      <c r="S97" s="156"/>
      <c r="T97" s="156"/>
      <c r="U97" s="257"/>
      <c r="V97" s="257"/>
      <c r="W97" s="254"/>
      <c r="X97" s="250"/>
      <c r="Y97" s="138"/>
      <c r="Z97" s="138"/>
      <c r="AH97" s="138"/>
      <c r="AI97" s="138"/>
      <c r="AJ97" s="138"/>
      <c r="AK97" s="138"/>
      <c r="AL97" s="138"/>
      <c r="AM97" s="138"/>
      <c r="AN97" s="138"/>
      <c r="AO97" s="138"/>
      <c r="AP97" s="138"/>
      <c r="AQ97" s="138"/>
      <c r="AR97" s="137"/>
      <c r="AS97" s="137"/>
      <c r="AT97" s="137"/>
      <c r="AU97" s="137"/>
      <c r="AV97" s="137"/>
      <c r="AW97" s="137"/>
      <c r="AX97" s="137"/>
      <c r="AY97" s="137"/>
      <c r="AZ97" s="137"/>
    </row>
    <row r="98" spans="1:52" s="28" customFormat="1" ht="20.25" customHeight="1" thickBot="1">
      <c r="A98" s="986"/>
      <c r="B98" s="1175"/>
      <c r="C98" s="988"/>
      <c r="D98" s="38" t="s">
        <v>10</v>
      </c>
      <c r="E98" s="79">
        <f>'Приложение 1 (ОТЧЕТНЫЙ ПЕРИОД)'!E445</f>
        <v>0</v>
      </c>
      <c r="F98" s="79">
        <f>'Приложение 1 (ОТЧЕТНЫЙ ПЕРИОД)'!F445</f>
        <v>0</v>
      </c>
      <c r="G98" s="79">
        <f>'Приложение 1 (ОТЧЕТНЫЙ ПЕРИОД)'!G445</f>
        <v>0</v>
      </c>
      <c r="H98" s="79">
        <f>'Приложение 1 (ОТЧЕТНЫЙ ПЕРИОД)'!H445</f>
        <v>0</v>
      </c>
      <c r="I98" s="79">
        <f>'Приложение 1 (ОТЧЕТНЫЙ ПЕРИОД)'!I445</f>
        <v>0</v>
      </c>
      <c r="J98" s="1173"/>
      <c r="K98" s="82">
        <f>'Приложение 1 (ОТЧЕТНЫЙ ПЕРИОД)'!K445</f>
        <v>0</v>
      </c>
      <c r="L98" s="79">
        <f>'Приложение 1 (ОТЧЕТНЫЙ ПЕРИОД)'!L445</f>
        <v>0</v>
      </c>
      <c r="M98" s="79">
        <f>'Приложение 1 (ОТЧЕТНЫЙ ПЕРИОД)'!M445</f>
        <v>0</v>
      </c>
      <c r="N98" s="84">
        <f>'Приложение 1 (ОТЧЕТНЫЙ ПЕРИОД)'!N445</f>
        <v>0</v>
      </c>
      <c r="O98" s="137"/>
      <c r="P98" s="215"/>
      <c r="Q98" s="138"/>
      <c r="R98" s="1204"/>
      <c r="S98" s="156"/>
      <c r="T98" s="156"/>
      <c r="U98" s="257"/>
      <c r="V98" s="257"/>
      <c r="W98" s="254"/>
      <c r="X98" s="250"/>
      <c r="Y98" s="138"/>
      <c r="Z98" s="138"/>
      <c r="AH98" s="138"/>
      <c r="AI98" s="138"/>
      <c r="AJ98" s="138"/>
      <c r="AK98" s="138"/>
      <c r="AL98" s="138"/>
      <c r="AM98" s="138"/>
      <c r="AN98" s="138"/>
      <c r="AO98" s="138"/>
      <c r="AP98" s="138"/>
      <c r="AQ98" s="138"/>
      <c r="AR98" s="137"/>
      <c r="AS98" s="137"/>
      <c r="AT98" s="137"/>
      <c r="AU98" s="137"/>
      <c r="AV98" s="137"/>
      <c r="AW98" s="137"/>
      <c r="AX98" s="137"/>
      <c r="AY98" s="137"/>
      <c r="AZ98" s="137"/>
    </row>
    <row r="99" spans="1:52" s="28" customFormat="1" ht="21" customHeight="1" thickBot="1">
      <c r="A99" s="987"/>
      <c r="B99" s="1176"/>
      <c r="C99" s="989"/>
      <c r="D99" s="72" t="s">
        <v>11</v>
      </c>
      <c r="E99" s="85">
        <f>'Приложение 1 (ОТЧЕТНЫЙ ПЕРИОД)'!E446</f>
        <v>0</v>
      </c>
      <c r="F99" s="85">
        <f>'Приложение 1 (ОТЧЕТНЫЙ ПЕРИОД)'!F446</f>
        <v>0</v>
      </c>
      <c r="G99" s="85">
        <f>'Приложение 1 (ОТЧЕТНЫЙ ПЕРИОД)'!G446</f>
        <v>0</v>
      </c>
      <c r="H99" s="85">
        <f>'Приложение 1 (ОТЧЕТНЫЙ ПЕРИОД)'!H446</f>
        <v>0</v>
      </c>
      <c r="I99" s="85">
        <f>'Приложение 1 (ОТЧЕТНЫЙ ПЕРИОД)'!I446</f>
        <v>0</v>
      </c>
      <c r="J99" s="1174"/>
      <c r="K99" s="82">
        <f>'Приложение 1 (ОТЧЕТНЫЙ ПЕРИОД)'!K446</f>
        <v>0</v>
      </c>
      <c r="L99" s="85">
        <f>'Приложение 1 (ОТЧЕТНЫЙ ПЕРИОД)'!L446</f>
        <v>0</v>
      </c>
      <c r="M99" s="85">
        <f>'Приложение 1 (ОТЧЕТНЫЙ ПЕРИОД)'!M446</f>
        <v>0</v>
      </c>
      <c r="N99" s="86">
        <f>'Приложение 1 (ОТЧЕТНЫЙ ПЕРИОД)'!N446</f>
        <v>0</v>
      </c>
      <c r="O99" s="137"/>
      <c r="P99" s="215"/>
      <c r="Q99" s="138"/>
      <c r="R99" s="1205"/>
      <c r="S99" s="157"/>
      <c r="T99" s="157"/>
      <c r="U99" s="258"/>
      <c r="V99" s="258"/>
      <c r="W99" s="255"/>
      <c r="X99" s="251"/>
      <c r="Y99" s="138"/>
      <c r="Z99" s="138"/>
      <c r="AH99" s="138"/>
      <c r="AI99" s="138"/>
      <c r="AJ99" s="138"/>
      <c r="AK99" s="138"/>
      <c r="AL99" s="138"/>
      <c r="AM99" s="138"/>
      <c r="AN99" s="138"/>
      <c r="AO99" s="138"/>
      <c r="AP99" s="138"/>
      <c r="AQ99" s="138"/>
      <c r="AR99" s="137"/>
      <c r="AS99" s="137"/>
      <c r="AT99" s="137"/>
      <c r="AU99" s="137"/>
      <c r="AV99" s="137"/>
      <c r="AW99" s="137"/>
      <c r="AX99" s="137"/>
      <c r="AY99" s="137"/>
      <c r="AZ99" s="137"/>
    </row>
    <row r="100" spans="1:52" s="28" customFormat="1" ht="23.25">
      <c r="A100"/>
      <c r="B100"/>
      <c r="C100" s="90"/>
      <c r="D100" s="91" t="s">
        <v>65</v>
      </c>
      <c r="E100" s="92">
        <f>E97+E98+E99</f>
        <v>0</v>
      </c>
      <c r="F100" s="92">
        <f>F97+F98+F99</f>
        <v>0</v>
      </c>
      <c r="G100" s="92">
        <f>G97+G98+G99</f>
        <v>0</v>
      </c>
      <c r="H100" s="92">
        <f>H97+H98+H99</f>
        <v>0</v>
      </c>
      <c r="I100" s="92">
        <f>I97+I98+I99</f>
        <v>0</v>
      </c>
      <c r="J100" s="92"/>
      <c r="K100" s="92">
        <f>K97+K98+K99</f>
        <v>0</v>
      </c>
      <c r="L100" s="92">
        <f>L97+L98+L99</f>
        <v>0</v>
      </c>
      <c r="M100" s="92">
        <f>M97+M98+M99</f>
        <v>0</v>
      </c>
      <c r="N100" s="92">
        <f>N97+N98+N99</f>
        <v>0</v>
      </c>
      <c r="O100" s="142"/>
      <c r="P100" s="219">
        <f>SUM(E100:O100)</f>
        <v>0</v>
      </c>
      <c r="Q100" s="138"/>
      <c r="R100" s="138"/>
      <c r="S100" s="130"/>
      <c r="T100" s="130"/>
      <c r="U100" s="259"/>
      <c r="V100" s="259"/>
      <c r="W100" s="252"/>
      <c r="X100" s="252"/>
      <c r="Y100" s="138"/>
      <c r="Z100" s="138"/>
      <c r="AA100" s="138"/>
      <c r="AB100" s="130"/>
      <c r="AC100" s="130"/>
      <c r="AD100" s="130"/>
      <c r="AE100" s="130"/>
      <c r="AF100" s="138"/>
      <c r="AG100" s="138"/>
      <c r="AH100" s="138"/>
      <c r="AI100" s="138"/>
      <c r="AJ100" s="138"/>
      <c r="AK100" s="138"/>
      <c r="AL100" s="138"/>
      <c r="AM100" s="138"/>
      <c r="AN100" s="138"/>
      <c r="AO100" s="138"/>
      <c r="AP100" s="138"/>
      <c r="AQ100" s="138"/>
      <c r="AR100" s="137"/>
      <c r="AS100" s="137"/>
      <c r="AT100" s="137"/>
      <c r="AU100" s="137"/>
      <c r="AV100" s="137"/>
      <c r="AW100" s="137"/>
      <c r="AX100" s="137"/>
      <c r="AY100" s="137"/>
      <c r="AZ100" s="137"/>
    </row>
    <row r="101" spans="1:52" s="28" customFormat="1" ht="24" thickBot="1">
      <c r="A101"/>
      <c r="B101"/>
      <c r="C101"/>
      <c r="D101" s="89" t="s">
        <v>65</v>
      </c>
      <c r="E101" s="88">
        <f>E100-E96</f>
        <v>0</v>
      </c>
      <c r="F101" s="88">
        <f>F100-F96</f>
        <v>0</v>
      </c>
      <c r="G101" s="88">
        <f>G100-G96</f>
        <v>0</v>
      </c>
      <c r="H101" s="88">
        <f>H100-H96</f>
        <v>0</v>
      </c>
      <c r="I101" s="88">
        <f>I100-I96</f>
        <v>0</v>
      </c>
      <c r="J101" s="88"/>
      <c r="K101" s="88">
        <f>K100-K96</f>
        <v>0</v>
      </c>
      <c r="L101" s="88">
        <f>L100-L96</f>
        <v>0</v>
      </c>
      <c r="M101" s="88">
        <f>M100-M96</f>
        <v>0</v>
      </c>
      <c r="N101" s="88">
        <f>N100-N96</f>
        <v>0</v>
      </c>
      <c r="O101" s="134"/>
      <c r="P101" s="218">
        <f>SUM(E101:O101)</f>
        <v>0</v>
      </c>
      <c r="Q101" s="138"/>
      <c r="R101" s="138"/>
      <c r="S101" s="130"/>
      <c r="T101" s="130"/>
      <c r="U101" s="259"/>
      <c r="V101" s="259"/>
      <c r="W101" s="252"/>
      <c r="X101" s="252"/>
      <c r="Y101" s="138"/>
      <c r="Z101" s="138"/>
      <c r="AA101" s="138"/>
      <c r="AB101" s="130"/>
      <c r="AC101" s="130"/>
      <c r="AD101" s="130"/>
      <c r="AE101" s="130"/>
      <c r="AF101" s="138"/>
      <c r="AG101" s="138"/>
      <c r="AH101" s="138"/>
      <c r="AI101" s="138"/>
      <c r="AJ101" s="138"/>
      <c r="AK101" s="138"/>
      <c r="AL101" s="138"/>
      <c r="AM101" s="138"/>
      <c r="AN101" s="138"/>
      <c r="AO101" s="138"/>
      <c r="AP101" s="138"/>
      <c r="AQ101" s="138"/>
      <c r="AR101" s="137"/>
      <c r="AS101" s="137"/>
      <c r="AT101" s="137"/>
      <c r="AU101" s="137"/>
      <c r="AV101" s="137"/>
      <c r="AW101" s="137"/>
      <c r="AX101" s="137"/>
      <c r="AY101" s="137"/>
      <c r="AZ101" s="137"/>
    </row>
    <row r="102" spans="1:52" s="28" customFormat="1" ht="38.25" customHeight="1" thickBot="1">
      <c r="A102" s="51"/>
      <c r="B102" s="52"/>
      <c r="C102" s="52"/>
      <c r="D102" s="52"/>
      <c r="E102" s="77" t="s">
        <v>90</v>
      </c>
      <c r="F102" s="76" t="s">
        <v>60</v>
      </c>
      <c r="G102" s="78"/>
      <c r="H102" s="52"/>
      <c r="I102" s="52"/>
      <c r="J102" s="52"/>
      <c r="K102" s="52"/>
      <c r="L102" s="52"/>
      <c r="M102" s="52"/>
      <c r="N102" s="53"/>
      <c r="O102" s="137"/>
      <c r="P102" s="215"/>
      <c r="Q102" s="138"/>
      <c r="R102" s="138"/>
      <c r="S102" s="130"/>
      <c r="T102" s="130"/>
      <c r="U102" s="259"/>
      <c r="V102" s="259"/>
      <c r="W102" s="252"/>
      <c r="X102" s="252"/>
      <c r="Y102" s="138"/>
      <c r="Z102" s="138"/>
      <c r="AA102" s="138"/>
      <c r="AB102" s="130"/>
      <c r="AC102" s="130"/>
      <c r="AD102" s="130"/>
      <c r="AE102" s="130"/>
      <c r="AF102" s="138"/>
      <c r="AG102" s="138"/>
      <c r="AH102" s="138"/>
      <c r="AI102" s="138"/>
      <c r="AJ102" s="138"/>
      <c r="AK102" s="138"/>
      <c r="AL102" s="138"/>
      <c r="AM102" s="138"/>
      <c r="AN102" s="138"/>
      <c r="AO102" s="138"/>
      <c r="AP102" s="138"/>
      <c r="AQ102" s="138"/>
      <c r="AR102" s="137"/>
      <c r="AS102" s="137"/>
      <c r="AT102" s="137"/>
      <c r="AU102" s="137"/>
      <c r="AV102" s="137"/>
      <c r="AW102" s="137"/>
      <c r="AX102" s="137"/>
      <c r="AY102" s="137"/>
      <c r="AZ102" s="137"/>
    </row>
    <row r="103" spans="1:52" s="28" customFormat="1" ht="41.25" thickBot="1">
      <c r="A103" s="986" t="str">
        <f>E102</f>
        <v>IX.</v>
      </c>
      <c r="B103" s="55" t="s">
        <v>51</v>
      </c>
      <c r="C103" s="988"/>
      <c r="D103" s="37" t="s">
        <v>9</v>
      </c>
      <c r="E103" s="82">
        <f>'Приложение 1 (ОТЧЕТНЫЙ ПЕРИОД)'!E520</f>
        <v>0.96000000000000019</v>
      </c>
      <c r="F103" s="82">
        <f>'Приложение 1 (ОТЧЕТНЫЙ ПЕРИОД)'!F520</f>
        <v>4.2900000000000001E-2</v>
      </c>
      <c r="G103" s="82">
        <f>'Приложение 1 (ОТЧЕТНЫЙ ПЕРИОД)'!G520</f>
        <v>0.01</v>
      </c>
      <c r="H103" s="82">
        <f>'Приложение 1 (ОТЧЕТНЫЙ ПЕРИОД)'!H520</f>
        <v>0.89000000000000012</v>
      </c>
      <c r="I103" s="82">
        <f>'Приложение 1 (ОТЧЕТНЫЙ ПЕРИОД)'!I520</f>
        <v>0.88000000000000012</v>
      </c>
      <c r="J103" s="1172"/>
      <c r="K103" s="82">
        <f>'Приложение 1 (ОТЧЕТНЫЙ ПЕРИОД)'!K520</f>
        <v>0.25</v>
      </c>
      <c r="L103" s="82">
        <f>'Приложение 1 (ОТЧЕТНЫЙ ПЕРИОД)'!L520</f>
        <v>0.83000000000000007</v>
      </c>
      <c r="M103" s="82">
        <f>'Приложение 1 (ОТЧЕТНЫЙ ПЕРИОД)'!M520</f>
        <v>0.83000000000000007</v>
      </c>
      <c r="N103" s="83">
        <f>'Приложение 1 (ОТЧЕТНЫЙ ПЕРИОД)'!N520</f>
        <v>4.6400000000000006</v>
      </c>
      <c r="O103" s="137"/>
      <c r="P103" s="215"/>
      <c r="Q103" s="138"/>
      <c r="R103" s="1203" t="str">
        <f>B104</f>
        <v>ЦИФРОВАЯ ЭКОНОМИКА</v>
      </c>
      <c r="S103" s="158" t="str">
        <f>D103</f>
        <v>Всего</v>
      </c>
      <c r="T103" s="158">
        <f>E103</f>
        <v>0.96000000000000019</v>
      </c>
      <c r="U103" s="253">
        <f t="shared" ref="U103:V103" si="31">F103</f>
        <v>4.2900000000000001E-2</v>
      </c>
      <c r="V103" s="253">
        <f t="shared" si="31"/>
        <v>0.01</v>
      </c>
      <c r="W103" s="253">
        <f>F103/E103%</f>
        <v>4.4687499999999991</v>
      </c>
      <c r="X103" s="249">
        <f>G103/F103%</f>
        <v>23.310023310023311</v>
      </c>
      <c r="Y103" s="138"/>
      <c r="Z103" s="138"/>
      <c r="AH103" s="138"/>
      <c r="AI103" s="138"/>
      <c r="AJ103" s="138"/>
      <c r="AK103" s="138"/>
      <c r="AL103" s="138"/>
      <c r="AM103" s="138"/>
      <c r="AN103" s="138"/>
      <c r="AO103" s="138"/>
      <c r="AP103" s="138"/>
      <c r="AQ103" s="138"/>
      <c r="AR103" s="137"/>
      <c r="AS103" s="137"/>
      <c r="AT103" s="137"/>
      <c r="AU103" s="137"/>
      <c r="AV103" s="137"/>
      <c r="AW103" s="137"/>
      <c r="AX103" s="137"/>
      <c r="AY103" s="137"/>
      <c r="AZ103" s="137"/>
    </row>
    <row r="104" spans="1:52" s="28" customFormat="1" ht="23.25" customHeight="1" thickBot="1">
      <c r="A104" s="986"/>
      <c r="B104" s="993" t="str">
        <f>F102</f>
        <v>ЦИФРОВАЯ ЭКОНОМИКА</v>
      </c>
      <c r="C104" s="988"/>
      <c r="D104" s="38" t="s">
        <v>18</v>
      </c>
      <c r="E104" s="79">
        <f>'Приложение 1 (ОТЧЕТНЫЙ ПЕРИОД)'!E521</f>
        <v>0</v>
      </c>
      <c r="F104" s="79">
        <f>'Приложение 1 (ОТЧЕТНЫЙ ПЕРИОД)'!F521</f>
        <v>0</v>
      </c>
      <c r="G104" s="79">
        <f>'Приложение 1 (ОТЧЕТНЫЙ ПЕРИОД)'!G521</f>
        <v>0</v>
      </c>
      <c r="H104" s="79">
        <f>'Приложение 1 (ОТЧЕТНЫЙ ПЕРИОД)'!H521</f>
        <v>0</v>
      </c>
      <c r="I104" s="79">
        <f>'Приложение 1 (ОТЧЕТНЫЙ ПЕРИОД)'!I521</f>
        <v>0</v>
      </c>
      <c r="J104" s="1173"/>
      <c r="K104" s="82">
        <f>'Приложение 1 (ОТЧЕТНЫЙ ПЕРИОД)'!K521</f>
        <v>0</v>
      </c>
      <c r="L104" s="79">
        <f>'Приложение 1 (ОТЧЕТНЫЙ ПЕРИОД)'!L521</f>
        <v>0</v>
      </c>
      <c r="M104" s="79">
        <f>'Приложение 1 (ОТЧЕТНЫЙ ПЕРИОД)'!M521</f>
        <v>0</v>
      </c>
      <c r="N104" s="84">
        <f>'Приложение 1 (ОТЧЕТНЫЙ ПЕРИОД)'!N521</f>
        <v>0</v>
      </c>
      <c r="O104" s="137"/>
      <c r="P104" s="215"/>
      <c r="Q104" s="138"/>
      <c r="R104" s="1204"/>
      <c r="S104" s="156"/>
      <c r="T104" s="156"/>
      <c r="U104" s="257"/>
      <c r="V104" s="257"/>
      <c r="W104" s="254"/>
      <c r="X104" s="250"/>
      <c r="Y104" s="138"/>
      <c r="Z104" s="138"/>
      <c r="AH104" s="138"/>
      <c r="AI104" s="138"/>
      <c r="AJ104" s="138"/>
      <c r="AK104" s="138"/>
      <c r="AL104" s="138"/>
      <c r="AM104" s="138"/>
      <c r="AN104" s="138"/>
      <c r="AO104" s="138"/>
      <c r="AP104" s="138"/>
      <c r="AQ104" s="138"/>
      <c r="AR104" s="137"/>
      <c r="AS104" s="137"/>
      <c r="AT104" s="137"/>
      <c r="AU104" s="137"/>
      <c r="AV104" s="137"/>
      <c r="AW104" s="137"/>
      <c r="AX104" s="137"/>
      <c r="AY104" s="137"/>
      <c r="AZ104" s="137"/>
    </row>
    <row r="105" spans="1:52" s="28" customFormat="1" ht="23.25" customHeight="1" thickBot="1">
      <c r="A105" s="986"/>
      <c r="B105" s="1175"/>
      <c r="C105" s="988"/>
      <c r="D105" s="38" t="s">
        <v>10</v>
      </c>
      <c r="E105" s="79">
        <f>'Приложение 1 (ОТЧЕТНЫЙ ПЕРИОД)'!E522</f>
        <v>0</v>
      </c>
      <c r="F105" s="79">
        <f>'Приложение 1 (ОТЧЕТНЫЙ ПЕРИОД)'!F522</f>
        <v>0</v>
      </c>
      <c r="G105" s="79">
        <f>'Приложение 1 (ОТЧЕТНЫЙ ПЕРИОД)'!G522</f>
        <v>0</v>
      </c>
      <c r="H105" s="79">
        <f>'Приложение 1 (ОТЧЕТНЫЙ ПЕРИОД)'!H522</f>
        <v>0</v>
      </c>
      <c r="I105" s="79">
        <f>'Приложение 1 (ОТЧЕТНЫЙ ПЕРИОД)'!I522</f>
        <v>0</v>
      </c>
      <c r="J105" s="1173"/>
      <c r="K105" s="82">
        <f>'Приложение 1 (ОТЧЕТНЫЙ ПЕРИОД)'!K522</f>
        <v>0</v>
      </c>
      <c r="L105" s="79">
        <f>'Приложение 1 (ОТЧЕТНЫЙ ПЕРИОД)'!L522</f>
        <v>0</v>
      </c>
      <c r="M105" s="79">
        <f>'Приложение 1 (ОТЧЕТНЫЙ ПЕРИОД)'!M522</f>
        <v>0</v>
      </c>
      <c r="N105" s="84">
        <f>'Приложение 1 (ОТЧЕТНЫЙ ПЕРИОД)'!N522</f>
        <v>0</v>
      </c>
      <c r="O105" s="137"/>
      <c r="P105" s="215"/>
      <c r="Q105" s="138"/>
      <c r="R105" s="1204"/>
      <c r="S105" s="156"/>
      <c r="T105" s="156"/>
      <c r="U105" s="257"/>
      <c r="V105" s="257"/>
      <c r="W105" s="254"/>
      <c r="X105" s="250"/>
      <c r="Y105" s="138"/>
      <c r="Z105" s="138"/>
      <c r="AH105" s="138"/>
      <c r="AI105" s="138"/>
      <c r="AJ105" s="138"/>
      <c r="AK105" s="138"/>
      <c r="AL105" s="138"/>
      <c r="AM105" s="138"/>
      <c r="AN105" s="138"/>
      <c r="AO105" s="138"/>
      <c r="AP105" s="138"/>
      <c r="AQ105" s="138"/>
      <c r="AR105" s="137"/>
      <c r="AS105" s="137"/>
      <c r="AT105" s="137"/>
      <c r="AU105" s="137"/>
      <c r="AV105" s="137"/>
      <c r="AW105" s="137"/>
      <c r="AX105" s="137"/>
      <c r="AY105" s="137"/>
      <c r="AZ105" s="137"/>
    </row>
    <row r="106" spans="1:52" s="28" customFormat="1" ht="23.25" customHeight="1" thickBot="1">
      <c r="A106" s="987"/>
      <c r="B106" s="1176"/>
      <c r="C106" s="989"/>
      <c r="D106" s="72" t="s">
        <v>11</v>
      </c>
      <c r="E106" s="85">
        <f>'Приложение 1 (ОТЧЕТНЫЙ ПЕРИОД)'!E523</f>
        <v>0.96000000000000019</v>
      </c>
      <c r="F106" s="85">
        <f>'Приложение 1 (ОТЧЕТНЫЙ ПЕРИОД)'!F523</f>
        <v>4.2900000000000001E-2</v>
      </c>
      <c r="G106" s="85">
        <f>'Приложение 1 (ОТЧЕТНЫЙ ПЕРИОД)'!G523</f>
        <v>0.01</v>
      </c>
      <c r="H106" s="85">
        <f>'Приложение 1 (ОТЧЕТНЫЙ ПЕРИОД)'!H523</f>
        <v>0.89000000000000012</v>
      </c>
      <c r="I106" s="85">
        <f>'Приложение 1 (ОТЧЕТНЫЙ ПЕРИОД)'!I523</f>
        <v>0.88000000000000012</v>
      </c>
      <c r="J106" s="1174"/>
      <c r="K106" s="82">
        <f>'Приложение 1 (ОТЧЕТНЫЙ ПЕРИОД)'!K523</f>
        <v>0.25</v>
      </c>
      <c r="L106" s="85">
        <f>'Приложение 1 (ОТЧЕТНЫЙ ПЕРИОД)'!L523</f>
        <v>0.83000000000000007</v>
      </c>
      <c r="M106" s="85">
        <f>'Приложение 1 (ОТЧЕТНЫЙ ПЕРИОД)'!M523</f>
        <v>0.83000000000000007</v>
      </c>
      <c r="N106" s="86">
        <f>'Приложение 1 (ОТЧЕТНЫЙ ПЕРИОД)'!N523</f>
        <v>4.6400000000000006</v>
      </c>
      <c r="O106" s="137"/>
      <c r="P106" s="215"/>
      <c r="Q106" s="138"/>
      <c r="R106" s="1205"/>
      <c r="S106" s="157"/>
      <c r="T106" s="157"/>
      <c r="U106" s="258"/>
      <c r="V106" s="258"/>
      <c r="W106" s="255"/>
      <c r="X106" s="251"/>
      <c r="Y106" s="138"/>
      <c r="Z106" s="138"/>
      <c r="AH106" s="138"/>
      <c r="AI106" s="138"/>
      <c r="AJ106" s="138"/>
      <c r="AK106" s="138"/>
      <c r="AL106" s="138"/>
      <c r="AM106" s="138"/>
      <c r="AN106" s="138"/>
      <c r="AO106" s="138"/>
      <c r="AP106" s="138"/>
      <c r="AQ106" s="138"/>
      <c r="AR106" s="137"/>
      <c r="AS106" s="137"/>
      <c r="AT106" s="137"/>
      <c r="AU106" s="137"/>
      <c r="AV106" s="137"/>
      <c r="AW106" s="137"/>
      <c r="AX106" s="137"/>
      <c r="AY106" s="137"/>
      <c r="AZ106" s="137"/>
    </row>
    <row r="107" spans="1:52" s="28" customFormat="1" ht="23.25">
      <c r="A107"/>
      <c r="B107"/>
      <c r="C107" s="90"/>
      <c r="D107" s="91" t="s">
        <v>65</v>
      </c>
      <c r="E107" s="92">
        <f>E104+E105+E106</f>
        <v>0.96000000000000019</v>
      </c>
      <c r="F107" s="92">
        <f>F104+F105+F106</f>
        <v>4.2900000000000001E-2</v>
      </c>
      <c r="G107" s="92">
        <f>G104+G105+G106</f>
        <v>0.01</v>
      </c>
      <c r="H107" s="92">
        <f>H104+H105+H106</f>
        <v>0.89000000000000012</v>
      </c>
      <c r="I107" s="92">
        <f>I104+I105+I106</f>
        <v>0.88000000000000012</v>
      </c>
      <c r="J107" s="92"/>
      <c r="K107" s="92">
        <f>K104+K105+K106</f>
        <v>0.25</v>
      </c>
      <c r="L107" s="92">
        <f>L104+L105+L106</f>
        <v>0.83000000000000007</v>
      </c>
      <c r="M107" s="92">
        <f>M104+M105+M106</f>
        <v>0.83000000000000007</v>
      </c>
      <c r="N107" s="92">
        <f>N104+N105+N106</f>
        <v>4.6400000000000006</v>
      </c>
      <c r="O107" s="142"/>
      <c r="P107" s="219">
        <f>SUM(E107:O107)</f>
        <v>9.3329000000000022</v>
      </c>
      <c r="Q107" s="138"/>
      <c r="R107" s="138"/>
      <c r="S107" s="130"/>
      <c r="T107" s="130"/>
      <c r="U107" s="259"/>
      <c r="V107" s="259"/>
      <c r="W107" s="252"/>
      <c r="X107" s="252"/>
      <c r="Y107" s="138"/>
      <c r="Z107" s="138"/>
      <c r="AA107" s="138"/>
      <c r="AB107" s="130"/>
      <c r="AC107" s="130"/>
      <c r="AD107" s="130"/>
      <c r="AE107" s="130"/>
      <c r="AF107" s="138"/>
      <c r="AG107" s="138"/>
      <c r="AH107" s="138"/>
      <c r="AI107" s="138"/>
      <c r="AJ107" s="138"/>
      <c r="AK107" s="138"/>
      <c r="AL107" s="138"/>
      <c r="AM107" s="138"/>
      <c r="AN107" s="138"/>
      <c r="AO107" s="138"/>
      <c r="AP107" s="138"/>
      <c r="AQ107" s="138"/>
      <c r="AR107" s="137"/>
      <c r="AS107" s="137"/>
      <c r="AT107" s="137"/>
      <c r="AU107" s="137"/>
      <c r="AV107" s="137"/>
      <c r="AW107" s="137"/>
      <c r="AX107" s="137"/>
      <c r="AY107" s="137"/>
      <c r="AZ107" s="137"/>
    </row>
    <row r="108" spans="1:52" s="28" customFormat="1" ht="24" thickBot="1">
      <c r="A108"/>
      <c r="B108"/>
      <c r="C108"/>
      <c r="D108" s="89" t="s">
        <v>65</v>
      </c>
      <c r="E108" s="88">
        <f>E107-E103</f>
        <v>0</v>
      </c>
      <c r="F108" s="88">
        <f>F107-F103</f>
        <v>0</v>
      </c>
      <c r="G108" s="88">
        <f>G107-G103</f>
        <v>0</v>
      </c>
      <c r="H108" s="88">
        <f>H107-H103</f>
        <v>0</v>
      </c>
      <c r="I108" s="88">
        <f>I107-I103</f>
        <v>0</v>
      </c>
      <c r="J108" s="88"/>
      <c r="K108" s="88">
        <f>K107-K103</f>
        <v>0</v>
      </c>
      <c r="L108" s="88">
        <f>L107-L103</f>
        <v>0</v>
      </c>
      <c r="M108" s="88">
        <f>M107-M103</f>
        <v>0</v>
      </c>
      <c r="N108" s="88">
        <f>N107-N103</f>
        <v>0</v>
      </c>
      <c r="O108" s="134"/>
      <c r="P108" s="218">
        <f>SUM(E108:O108)</f>
        <v>0</v>
      </c>
      <c r="Q108" s="138"/>
      <c r="R108" s="138"/>
      <c r="S108" s="130"/>
      <c r="T108" s="130"/>
      <c r="U108" s="259"/>
      <c r="V108" s="259"/>
      <c r="W108" s="252"/>
      <c r="X108" s="252"/>
      <c r="Y108" s="138"/>
      <c r="Z108" s="138"/>
      <c r="AA108" s="138"/>
      <c r="AB108" s="130"/>
      <c r="AC108" s="130"/>
      <c r="AD108" s="130"/>
      <c r="AE108" s="130"/>
      <c r="AF108" s="138"/>
      <c r="AG108" s="138"/>
      <c r="AH108" s="138"/>
      <c r="AI108" s="138"/>
      <c r="AJ108" s="138"/>
      <c r="AK108" s="138"/>
      <c r="AL108" s="138"/>
      <c r="AM108" s="138"/>
      <c r="AN108" s="138"/>
      <c r="AO108" s="138"/>
      <c r="AP108" s="138"/>
      <c r="AQ108" s="138"/>
      <c r="AR108" s="137"/>
      <c r="AS108" s="137"/>
      <c r="AT108" s="137"/>
      <c r="AU108" s="137"/>
      <c r="AV108" s="137"/>
      <c r="AW108" s="137"/>
      <c r="AX108" s="137"/>
      <c r="AY108" s="137"/>
      <c r="AZ108" s="137"/>
    </row>
    <row r="109" spans="1:52" s="28" customFormat="1" ht="26.25" customHeight="1" thickBot="1">
      <c r="A109" s="51"/>
      <c r="B109" s="52"/>
      <c r="C109" s="52"/>
      <c r="D109" s="52"/>
      <c r="E109" s="77" t="s">
        <v>91</v>
      </c>
      <c r="F109" s="76" t="s">
        <v>61</v>
      </c>
      <c r="G109" s="78"/>
      <c r="H109" s="52"/>
      <c r="I109" s="52"/>
      <c r="J109" s="52"/>
      <c r="K109" s="52"/>
      <c r="L109" s="52"/>
      <c r="M109" s="52"/>
      <c r="N109" s="53"/>
      <c r="O109" s="137"/>
      <c r="P109" s="215"/>
      <c r="Q109" s="138"/>
      <c r="R109" s="138"/>
      <c r="S109" s="130"/>
      <c r="T109" s="130"/>
      <c r="U109" s="259"/>
      <c r="V109" s="259"/>
      <c r="W109" s="252"/>
      <c r="X109" s="252"/>
      <c r="Y109" s="138"/>
      <c r="Z109" s="138"/>
      <c r="AA109" s="138"/>
      <c r="AB109" s="130"/>
      <c r="AC109" s="130"/>
      <c r="AD109" s="130"/>
      <c r="AE109" s="130"/>
      <c r="AF109" s="138"/>
      <c r="AG109" s="138"/>
      <c r="AH109" s="138"/>
      <c r="AI109" s="138"/>
      <c r="AJ109" s="138"/>
      <c r="AK109" s="138"/>
      <c r="AL109" s="138"/>
      <c r="AM109" s="138"/>
      <c r="AN109" s="138"/>
      <c r="AO109" s="138"/>
      <c r="AP109" s="138"/>
      <c r="AQ109" s="138"/>
      <c r="AR109" s="137"/>
      <c r="AS109" s="137"/>
      <c r="AT109" s="137"/>
      <c r="AU109" s="137"/>
      <c r="AV109" s="137"/>
      <c r="AW109" s="137"/>
      <c r="AX109" s="137"/>
      <c r="AY109" s="137"/>
      <c r="AZ109" s="137"/>
    </row>
    <row r="110" spans="1:52" s="28" customFormat="1" ht="41.25" thickBot="1">
      <c r="A110" s="986">
        <v>1</v>
      </c>
      <c r="B110" s="55" t="s">
        <v>51</v>
      </c>
      <c r="C110" s="988"/>
      <c r="D110" s="37" t="s">
        <v>9</v>
      </c>
      <c r="E110" s="82">
        <f>'Приложение 1 (ОТЧЕТНЫЙ ПЕРИОД)'!E536</f>
        <v>0</v>
      </c>
      <c r="F110" s="82">
        <f>'Приложение 1 (ОТЧЕТНЫЙ ПЕРИОД)'!F536</f>
        <v>0</v>
      </c>
      <c r="G110" s="82">
        <f>'Приложение 1 (ОТЧЕТНЫЙ ПЕРИОД)'!G536</f>
        <v>0</v>
      </c>
      <c r="H110" s="82">
        <f>'Приложение 1 (ОТЧЕТНЫЙ ПЕРИОД)'!H536</f>
        <v>0</v>
      </c>
      <c r="I110" s="82">
        <f>'Приложение 1 (ОТЧЕТНЫЙ ПЕРИОД)'!I536</f>
        <v>0</v>
      </c>
      <c r="J110" s="1172"/>
      <c r="K110" s="82">
        <f>'Приложение 1 (ОТЧЕТНЫЙ ПЕРИОД)'!K536</f>
        <v>3.7310000000000003</v>
      </c>
      <c r="L110" s="82">
        <f>'Приложение 1 (ОТЧЕТНЫЙ ПЕРИОД)'!L536</f>
        <v>0</v>
      </c>
      <c r="M110" s="82">
        <f>'Приложение 1 (ОТЧЕТНЫЙ ПЕРИОД)'!M536</f>
        <v>0</v>
      </c>
      <c r="N110" s="83">
        <f>'Приложение 1 (ОТЧЕТНЫЙ ПЕРИОД)'!N536</f>
        <v>3.7310000000000003</v>
      </c>
      <c r="O110" s="137"/>
      <c r="P110" s="215"/>
      <c r="Q110" s="138"/>
      <c r="R110" s="1203" t="str">
        <f>B111</f>
        <v>КУЛЬТУРА</v>
      </c>
      <c r="S110" s="158" t="str">
        <f>D110</f>
        <v>Всего</v>
      </c>
      <c r="T110" s="158">
        <f>E110</f>
        <v>0</v>
      </c>
      <c r="U110" s="253">
        <f t="shared" ref="U110:V110" si="32">F110</f>
        <v>0</v>
      </c>
      <c r="V110" s="253">
        <f t="shared" si="32"/>
        <v>0</v>
      </c>
      <c r="W110" s="253" t="e">
        <f>F110/E110%</f>
        <v>#DIV/0!</v>
      </c>
      <c r="X110" s="249" t="e">
        <f>G110/F110%</f>
        <v>#DIV/0!</v>
      </c>
      <c r="Y110" s="138"/>
      <c r="Z110" s="138"/>
      <c r="AH110" s="138"/>
      <c r="AI110" s="138"/>
      <c r="AJ110" s="138"/>
      <c r="AK110" s="138"/>
      <c r="AL110" s="138"/>
      <c r="AM110" s="138"/>
      <c r="AN110" s="138"/>
      <c r="AO110" s="138"/>
      <c r="AP110" s="138"/>
      <c r="AQ110" s="138"/>
      <c r="AR110" s="137"/>
      <c r="AS110" s="137"/>
      <c r="AT110" s="137"/>
      <c r="AU110" s="137"/>
      <c r="AV110" s="137"/>
      <c r="AW110" s="137"/>
      <c r="AX110" s="137"/>
      <c r="AY110" s="137"/>
      <c r="AZ110" s="137"/>
    </row>
    <row r="111" spans="1:52" s="28" customFormat="1" ht="23.25" customHeight="1" thickBot="1">
      <c r="A111" s="986"/>
      <c r="B111" s="993" t="str">
        <f>F109</f>
        <v>КУЛЬТУРА</v>
      </c>
      <c r="C111" s="988"/>
      <c r="D111" s="38" t="s">
        <v>18</v>
      </c>
      <c r="E111" s="79">
        <f>'Приложение 1 (ОТЧЕТНЫЙ ПЕРИОД)'!E537</f>
        <v>0</v>
      </c>
      <c r="F111" s="79">
        <f>'Приложение 1 (ОТЧЕТНЫЙ ПЕРИОД)'!F537</f>
        <v>0</v>
      </c>
      <c r="G111" s="79">
        <f>'Приложение 1 (ОТЧЕТНЫЙ ПЕРИОД)'!G537</f>
        <v>0</v>
      </c>
      <c r="H111" s="79">
        <f>'Приложение 1 (ОТЧЕТНЫЙ ПЕРИОД)'!H537</f>
        <v>0</v>
      </c>
      <c r="I111" s="79">
        <f>'Приложение 1 (ОТЧЕТНЫЙ ПЕРИОД)'!I537</f>
        <v>0</v>
      </c>
      <c r="J111" s="1173"/>
      <c r="K111" s="82">
        <f>'Приложение 1 (ОТЧЕТНЫЙ ПЕРИОД)'!K537</f>
        <v>3.4460000000000002</v>
      </c>
      <c r="L111" s="79">
        <f>'Приложение 1 (ОТЧЕТНЫЙ ПЕРИОД)'!L537</f>
        <v>0</v>
      </c>
      <c r="M111" s="79">
        <f>'Приложение 1 (ОТЧЕТНЫЙ ПЕРИОД)'!M537</f>
        <v>0</v>
      </c>
      <c r="N111" s="84">
        <f>'Приложение 1 (ОТЧЕТНЫЙ ПЕРИОД)'!N537</f>
        <v>3.4460000000000002</v>
      </c>
      <c r="O111" s="137"/>
      <c r="P111" s="215"/>
      <c r="Q111" s="138"/>
      <c r="R111" s="1204"/>
      <c r="S111" s="156"/>
      <c r="T111" s="156"/>
      <c r="U111" s="257"/>
      <c r="V111" s="257"/>
      <c r="W111" s="254"/>
      <c r="X111" s="250"/>
      <c r="Y111" s="138"/>
      <c r="Z111" s="138"/>
      <c r="AH111" s="138"/>
      <c r="AI111" s="138"/>
      <c r="AJ111" s="138"/>
      <c r="AK111" s="138"/>
      <c r="AL111" s="138"/>
      <c r="AM111" s="138"/>
      <c r="AN111" s="138"/>
      <c r="AO111" s="138"/>
      <c r="AP111" s="138"/>
      <c r="AQ111" s="138"/>
      <c r="AR111" s="137"/>
      <c r="AS111" s="137"/>
      <c r="AT111" s="137"/>
      <c r="AU111" s="137"/>
      <c r="AV111" s="137"/>
      <c r="AW111" s="137"/>
      <c r="AX111" s="137"/>
      <c r="AY111" s="137"/>
      <c r="AZ111" s="137"/>
    </row>
    <row r="112" spans="1:52" s="28" customFormat="1" ht="23.25" customHeight="1" thickBot="1">
      <c r="A112" s="986"/>
      <c r="B112" s="1175"/>
      <c r="C112" s="988"/>
      <c r="D112" s="38" t="s">
        <v>10</v>
      </c>
      <c r="E112" s="79">
        <f>'Приложение 1 (ОТЧЕТНЫЙ ПЕРИОД)'!E538</f>
        <v>0</v>
      </c>
      <c r="F112" s="79">
        <f>'Приложение 1 (ОТЧЕТНЫЙ ПЕРИОД)'!F538</f>
        <v>0</v>
      </c>
      <c r="G112" s="79">
        <f>'Приложение 1 (ОТЧЕТНЫЙ ПЕРИОД)'!G538</f>
        <v>0</v>
      </c>
      <c r="H112" s="79">
        <f>'Приложение 1 (ОТЧЕТНЫЙ ПЕРИОД)'!H538</f>
        <v>0</v>
      </c>
      <c r="I112" s="79">
        <f>'Приложение 1 (ОТЧЕТНЫЙ ПЕРИОД)'!I538</f>
        <v>0</v>
      </c>
      <c r="J112" s="1173"/>
      <c r="K112" s="82">
        <f>'Приложение 1 (ОТЧЕТНЫЙ ПЕРИОД)'!K538</f>
        <v>0.27600000000000002</v>
      </c>
      <c r="L112" s="79">
        <f>'Приложение 1 (ОТЧЕТНЫЙ ПЕРИОД)'!L538</f>
        <v>0</v>
      </c>
      <c r="M112" s="79">
        <f>'Приложение 1 (ОТЧЕТНЫЙ ПЕРИОД)'!M538</f>
        <v>0</v>
      </c>
      <c r="N112" s="84">
        <f>'Приложение 1 (ОТЧЕТНЫЙ ПЕРИОД)'!N538</f>
        <v>0.27600000000000002</v>
      </c>
      <c r="O112" s="137"/>
      <c r="P112" s="215"/>
      <c r="Q112" s="138"/>
      <c r="R112" s="1204"/>
      <c r="S112" s="156"/>
      <c r="T112" s="156"/>
      <c r="U112" s="257"/>
      <c r="V112" s="257"/>
      <c r="W112" s="254"/>
      <c r="X112" s="250"/>
      <c r="Y112" s="138"/>
      <c r="Z112" s="138"/>
      <c r="AH112" s="138"/>
      <c r="AI112" s="138"/>
      <c r="AJ112" s="138"/>
      <c r="AK112" s="138"/>
      <c r="AL112" s="138"/>
      <c r="AM112" s="138"/>
      <c r="AN112" s="138"/>
      <c r="AO112" s="138"/>
      <c r="AP112" s="138"/>
      <c r="AQ112" s="138"/>
      <c r="AR112" s="137"/>
      <c r="AS112" s="137"/>
      <c r="AT112" s="137"/>
      <c r="AU112" s="137"/>
      <c r="AV112" s="137"/>
      <c r="AW112" s="137"/>
      <c r="AX112" s="137"/>
      <c r="AY112" s="137"/>
      <c r="AZ112" s="137"/>
    </row>
    <row r="113" spans="1:52" s="28" customFormat="1" ht="23.25" customHeight="1" thickBot="1">
      <c r="A113" s="987"/>
      <c r="B113" s="1176"/>
      <c r="C113" s="989"/>
      <c r="D113" s="72" t="s">
        <v>11</v>
      </c>
      <c r="E113" s="85">
        <f>'Приложение 1 (ОТЧЕТНЫЙ ПЕРИОД)'!E539</f>
        <v>0</v>
      </c>
      <c r="F113" s="85">
        <f>'Приложение 1 (ОТЧЕТНЫЙ ПЕРИОД)'!F539</f>
        <v>0</v>
      </c>
      <c r="G113" s="85">
        <f>'Приложение 1 (ОТЧЕТНЫЙ ПЕРИОД)'!G539</f>
        <v>0</v>
      </c>
      <c r="H113" s="85">
        <f>'Приложение 1 (ОТЧЕТНЫЙ ПЕРИОД)'!H539</f>
        <v>0</v>
      </c>
      <c r="I113" s="85">
        <f>'Приложение 1 (ОТЧЕТНЫЙ ПЕРИОД)'!I539</f>
        <v>0</v>
      </c>
      <c r="J113" s="1174"/>
      <c r="K113" s="82">
        <f>'Приложение 1 (ОТЧЕТНЫЙ ПЕРИОД)'!K539</f>
        <v>8.9999999999999993E-3</v>
      </c>
      <c r="L113" s="85">
        <f>'Приложение 1 (ОТЧЕТНЫЙ ПЕРИОД)'!L539</f>
        <v>0</v>
      </c>
      <c r="M113" s="85">
        <f>'Приложение 1 (ОТЧЕТНЫЙ ПЕРИОД)'!M539</f>
        <v>0</v>
      </c>
      <c r="N113" s="86">
        <f>'Приложение 1 (ОТЧЕТНЫЙ ПЕРИОД)'!N539</f>
        <v>8.9999999999999993E-3</v>
      </c>
      <c r="O113" s="137"/>
      <c r="P113" s="215"/>
      <c r="Q113" s="138"/>
      <c r="R113" s="1205"/>
      <c r="S113" s="157"/>
      <c r="T113" s="157"/>
      <c r="U113" s="258"/>
      <c r="V113" s="258"/>
      <c r="W113" s="255"/>
      <c r="X113" s="251"/>
      <c r="Y113" s="138"/>
      <c r="Z113" s="138"/>
      <c r="AH113" s="138"/>
      <c r="AI113" s="138"/>
      <c r="AJ113" s="138"/>
      <c r="AK113" s="138"/>
      <c r="AL113" s="138"/>
      <c r="AM113" s="138"/>
      <c r="AN113" s="138"/>
      <c r="AO113" s="138"/>
      <c r="AP113" s="138"/>
      <c r="AQ113" s="138"/>
      <c r="AR113" s="137"/>
      <c r="AS113" s="137"/>
      <c r="AT113" s="137"/>
      <c r="AU113" s="137"/>
      <c r="AV113" s="137"/>
      <c r="AW113" s="137"/>
      <c r="AX113" s="137"/>
      <c r="AY113" s="137"/>
      <c r="AZ113" s="137"/>
    </row>
    <row r="114" spans="1:52" s="28" customFormat="1" ht="23.25">
      <c r="A114"/>
      <c r="B114"/>
      <c r="C114" s="90"/>
      <c r="D114" s="91" t="s">
        <v>65</v>
      </c>
      <c r="E114" s="92">
        <f>E111+E112+E113</f>
        <v>0</v>
      </c>
      <c r="F114" s="92">
        <f>F111+F112+F113</f>
        <v>0</v>
      </c>
      <c r="G114" s="92">
        <f>G111+G112+G113</f>
        <v>0</v>
      </c>
      <c r="H114" s="92">
        <f>H111+H112+H113</f>
        <v>0</v>
      </c>
      <c r="I114" s="92">
        <f>I111+I112+I113</f>
        <v>0</v>
      </c>
      <c r="J114" s="92"/>
      <c r="K114" s="92">
        <f>K111+K112+K113</f>
        <v>3.7310000000000003</v>
      </c>
      <c r="L114" s="92">
        <f>L111+L112+L113</f>
        <v>0</v>
      </c>
      <c r="M114" s="92">
        <f>M111+M112+M113</f>
        <v>0</v>
      </c>
      <c r="N114" s="92">
        <f>N111+N112+N113</f>
        <v>3.7310000000000003</v>
      </c>
      <c r="O114" s="142"/>
      <c r="P114" s="219">
        <f>SUM(E114:O114)</f>
        <v>7.4620000000000006</v>
      </c>
      <c r="Q114" s="138"/>
      <c r="R114" s="138"/>
      <c r="S114" s="130"/>
      <c r="T114" s="130"/>
      <c r="U114" s="259"/>
      <c r="V114" s="259"/>
      <c r="W114" s="252"/>
      <c r="X114" s="252"/>
      <c r="Y114" s="138"/>
      <c r="Z114" s="138"/>
      <c r="AA114" s="138"/>
      <c r="AB114" s="130"/>
      <c r="AC114" s="130"/>
      <c r="AD114" s="130"/>
      <c r="AE114" s="130"/>
      <c r="AF114" s="138"/>
      <c r="AG114" s="138"/>
      <c r="AH114" s="138"/>
      <c r="AI114" s="138"/>
      <c r="AJ114" s="138"/>
      <c r="AK114" s="138"/>
      <c r="AL114" s="138"/>
      <c r="AM114" s="138"/>
      <c r="AN114" s="138"/>
      <c r="AO114" s="138"/>
      <c r="AP114" s="138"/>
      <c r="AQ114" s="138"/>
      <c r="AR114" s="137"/>
      <c r="AS114" s="137"/>
      <c r="AT114" s="137"/>
      <c r="AU114" s="137"/>
      <c r="AV114" s="137"/>
      <c r="AW114" s="137"/>
      <c r="AX114" s="137"/>
      <c r="AY114" s="137"/>
      <c r="AZ114" s="137"/>
    </row>
    <row r="115" spans="1:52" s="28" customFormat="1" ht="24" thickBot="1">
      <c r="A115"/>
      <c r="B115"/>
      <c r="C115"/>
      <c r="D115" s="89" t="s">
        <v>65</v>
      </c>
      <c r="E115" s="88">
        <f>E114-E110</f>
        <v>0</v>
      </c>
      <c r="F115" s="88">
        <f>F114-F110</f>
        <v>0</v>
      </c>
      <c r="G115" s="88">
        <f>G114-G110</f>
        <v>0</v>
      </c>
      <c r="H115" s="88">
        <f>H114-H110</f>
        <v>0</v>
      </c>
      <c r="I115" s="88">
        <f>I114-I110</f>
        <v>0</v>
      </c>
      <c r="J115" s="88"/>
      <c r="K115" s="88">
        <f>K114-K110</f>
        <v>0</v>
      </c>
      <c r="L115" s="88">
        <f>L114-L110</f>
        <v>0</v>
      </c>
      <c r="M115" s="88">
        <f>M114-M110</f>
        <v>0</v>
      </c>
      <c r="N115" s="88">
        <f>N114-N110</f>
        <v>0</v>
      </c>
      <c r="O115" s="134"/>
      <c r="P115" s="218">
        <f>SUM(E115:O115)</f>
        <v>0</v>
      </c>
      <c r="Q115" s="138"/>
      <c r="R115" s="138"/>
      <c r="S115" s="130"/>
      <c r="T115" s="130"/>
      <c r="U115" s="259"/>
      <c r="V115" s="259"/>
      <c r="W115" s="252"/>
      <c r="X115" s="252"/>
      <c r="Y115" s="138"/>
      <c r="Z115" s="138"/>
      <c r="AA115" s="138"/>
      <c r="AB115" s="130"/>
      <c r="AC115" s="130"/>
      <c r="AD115" s="130"/>
      <c r="AE115" s="130"/>
      <c r="AF115" s="138"/>
      <c r="AG115" s="138"/>
      <c r="AH115" s="138"/>
      <c r="AI115" s="138"/>
      <c r="AJ115" s="138"/>
      <c r="AK115" s="138"/>
      <c r="AL115" s="138"/>
      <c r="AM115" s="138"/>
      <c r="AN115" s="138"/>
      <c r="AO115" s="138"/>
      <c r="AP115" s="138"/>
      <c r="AQ115" s="138"/>
      <c r="AR115" s="137"/>
      <c r="AS115" s="137"/>
      <c r="AT115" s="137"/>
      <c r="AU115" s="137"/>
      <c r="AV115" s="137"/>
      <c r="AW115" s="137"/>
      <c r="AX115" s="137"/>
      <c r="AY115" s="137"/>
      <c r="AZ115" s="137"/>
    </row>
    <row r="116" spans="1:52" s="28" customFormat="1" ht="32.25" customHeight="1" thickBot="1">
      <c r="A116" s="51"/>
      <c r="B116" s="52"/>
      <c r="C116" s="52"/>
      <c r="D116" s="52"/>
      <c r="E116" s="77" t="s">
        <v>92</v>
      </c>
      <c r="F116" s="76" t="s">
        <v>62</v>
      </c>
      <c r="G116" s="78"/>
      <c r="H116" s="52"/>
      <c r="I116" s="52"/>
      <c r="J116" s="52"/>
      <c r="K116" s="52"/>
      <c r="L116" s="52"/>
      <c r="M116" s="52"/>
      <c r="N116" s="53"/>
      <c r="O116" s="137"/>
      <c r="P116" s="215"/>
      <c r="Q116" s="138"/>
      <c r="R116" s="138"/>
      <c r="S116" s="130"/>
      <c r="T116" s="130"/>
      <c r="U116" s="259"/>
      <c r="V116" s="259"/>
      <c r="W116" s="252"/>
      <c r="X116" s="252"/>
      <c r="Y116" s="138"/>
      <c r="Z116" s="138"/>
      <c r="AA116" s="138"/>
      <c r="AB116" s="130"/>
      <c r="AC116" s="130"/>
      <c r="AD116" s="130"/>
      <c r="AE116" s="130"/>
      <c r="AF116" s="138"/>
      <c r="AG116" s="138"/>
      <c r="AH116" s="138"/>
      <c r="AI116" s="138"/>
      <c r="AJ116" s="138"/>
      <c r="AK116" s="138"/>
      <c r="AL116" s="138"/>
      <c r="AM116" s="138"/>
      <c r="AN116" s="138"/>
      <c r="AO116" s="138"/>
      <c r="AP116" s="138"/>
      <c r="AQ116" s="138"/>
      <c r="AR116" s="137"/>
      <c r="AS116" s="137"/>
      <c r="AT116" s="137"/>
      <c r="AU116" s="137"/>
      <c r="AV116" s="137"/>
      <c r="AW116" s="137"/>
      <c r="AX116" s="137"/>
      <c r="AY116" s="137"/>
      <c r="AZ116" s="137"/>
    </row>
    <row r="117" spans="1:52" s="28" customFormat="1" ht="41.25" thickBot="1">
      <c r="A117" s="986" t="str">
        <f>E116</f>
        <v>XI.</v>
      </c>
      <c r="B117" s="55" t="s">
        <v>51</v>
      </c>
      <c r="C117" s="988"/>
      <c r="D117" s="37" t="s">
        <v>9</v>
      </c>
      <c r="E117" s="82">
        <f>'Приложение 1 (ОТЧЕТНЫЙ ПЕРИОД)'!E551</f>
        <v>0</v>
      </c>
      <c r="F117" s="82">
        <f>'Приложение 1 (ОТЧЕТНЫЙ ПЕРИОД)'!F551</f>
        <v>0</v>
      </c>
      <c r="G117" s="82">
        <f>'Приложение 1 (ОТЧЕТНЫЙ ПЕРИОД)'!G551</f>
        <v>0</v>
      </c>
      <c r="H117" s="82">
        <f>'Приложение 1 (ОТЧЕТНЫЙ ПЕРИОД)'!H551</f>
        <v>0</v>
      </c>
      <c r="I117" s="82">
        <f>'Приложение 1 (ОТЧЕТНЫЙ ПЕРИОД)'!I551</f>
        <v>0</v>
      </c>
      <c r="J117" s="1172"/>
      <c r="K117" s="82">
        <f>'Приложение 1 (ОТЧЕТНЫЙ ПЕРИОД)'!K551</f>
        <v>0</v>
      </c>
      <c r="L117" s="82">
        <f>'Приложение 1 (ОТЧЕТНЫЙ ПЕРИОД)'!L551</f>
        <v>0</v>
      </c>
      <c r="M117" s="82">
        <f>'Приложение 1 (ОТЧЕТНЫЙ ПЕРИОД)'!M551</f>
        <v>0</v>
      </c>
      <c r="N117" s="83">
        <f>'Приложение 1 (ОТЧЕТНЫЙ ПЕРИОД)'!N551</f>
        <v>0</v>
      </c>
      <c r="O117" s="137"/>
      <c r="P117" s="215"/>
      <c r="Q117" s="138"/>
      <c r="R117" s="1203" t="str">
        <f>B118</f>
        <v>МАЛОЕ И СРЕДНЕЕ ПРЕДПРИНИМАТЕЛЬСТВО</v>
      </c>
      <c r="S117" s="158" t="str">
        <f>D117</f>
        <v>Всего</v>
      </c>
      <c r="T117" s="158">
        <f>E117</f>
        <v>0</v>
      </c>
      <c r="U117" s="253">
        <f t="shared" ref="U117:V117" si="33">F117</f>
        <v>0</v>
      </c>
      <c r="V117" s="253">
        <f t="shared" si="33"/>
        <v>0</v>
      </c>
      <c r="W117" s="253" t="e">
        <f>F117/E117%</f>
        <v>#DIV/0!</v>
      </c>
      <c r="X117" s="249" t="e">
        <f>G117/F117%</f>
        <v>#DIV/0!</v>
      </c>
      <c r="Y117" s="138"/>
      <c r="Z117" s="138"/>
      <c r="AH117" s="138"/>
      <c r="AI117" s="138"/>
      <c r="AJ117" s="138"/>
      <c r="AK117" s="138"/>
      <c r="AL117" s="138"/>
      <c r="AM117" s="138"/>
      <c r="AN117" s="138"/>
      <c r="AO117" s="138"/>
      <c r="AP117" s="138"/>
      <c r="AQ117" s="138"/>
      <c r="AR117" s="137"/>
      <c r="AS117" s="137"/>
      <c r="AT117" s="137"/>
      <c r="AU117" s="137"/>
      <c r="AV117" s="137"/>
      <c r="AW117" s="137"/>
      <c r="AX117" s="137"/>
      <c r="AY117" s="137"/>
      <c r="AZ117" s="137"/>
    </row>
    <row r="118" spans="1:52" s="28" customFormat="1" ht="23.25" customHeight="1" thickBot="1">
      <c r="A118" s="986"/>
      <c r="B118" s="993" t="str">
        <f>F116</f>
        <v>МАЛОЕ И СРЕДНЕЕ ПРЕДПРИНИМАТЕЛЬСТВО</v>
      </c>
      <c r="C118" s="988"/>
      <c r="D118" s="38" t="s">
        <v>18</v>
      </c>
      <c r="E118" s="79">
        <f>'Приложение 1 (ОТЧЕТНЫЙ ПЕРИОД)'!E552</f>
        <v>0</v>
      </c>
      <c r="F118" s="79">
        <f>'Приложение 1 (ОТЧЕТНЫЙ ПЕРИОД)'!F552</f>
        <v>0</v>
      </c>
      <c r="G118" s="79">
        <f>'Приложение 1 (ОТЧЕТНЫЙ ПЕРИОД)'!G552</f>
        <v>0</v>
      </c>
      <c r="H118" s="79">
        <f>'Приложение 1 (ОТЧЕТНЫЙ ПЕРИОД)'!H552</f>
        <v>0</v>
      </c>
      <c r="I118" s="79">
        <f>'Приложение 1 (ОТЧЕТНЫЙ ПЕРИОД)'!I552</f>
        <v>0</v>
      </c>
      <c r="J118" s="1173"/>
      <c r="K118" s="82">
        <f>'Приложение 1 (ОТЧЕТНЫЙ ПЕРИОД)'!K552</f>
        <v>0</v>
      </c>
      <c r="L118" s="79">
        <f>'Приложение 1 (ОТЧЕТНЫЙ ПЕРИОД)'!L552</f>
        <v>0</v>
      </c>
      <c r="M118" s="79">
        <f>'Приложение 1 (ОТЧЕТНЫЙ ПЕРИОД)'!M552</f>
        <v>0</v>
      </c>
      <c r="N118" s="84">
        <f>'Приложение 1 (ОТЧЕТНЫЙ ПЕРИОД)'!N552</f>
        <v>0</v>
      </c>
      <c r="O118" s="137"/>
      <c r="P118" s="215"/>
      <c r="Q118" s="138"/>
      <c r="R118" s="1204"/>
      <c r="S118" s="156"/>
      <c r="T118" s="156"/>
      <c r="U118" s="257"/>
      <c r="V118" s="257"/>
      <c r="W118" s="254"/>
      <c r="X118" s="250"/>
      <c r="Y118" s="138"/>
      <c r="Z118" s="138"/>
      <c r="AH118" s="138"/>
      <c r="AI118" s="138"/>
      <c r="AJ118" s="138"/>
      <c r="AK118" s="138"/>
      <c r="AL118" s="138"/>
      <c r="AM118" s="138"/>
      <c r="AN118" s="138"/>
      <c r="AO118" s="138"/>
      <c r="AP118" s="138"/>
      <c r="AQ118" s="138"/>
      <c r="AR118" s="137"/>
      <c r="AS118" s="137"/>
      <c r="AT118" s="137"/>
      <c r="AU118" s="137"/>
      <c r="AV118" s="137"/>
      <c r="AW118" s="137"/>
      <c r="AX118" s="137"/>
      <c r="AY118" s="137"/>
      <c r="AZ118" s="137"/>
    </row>
    <row r="119" spans="1:52" s="28" customFormat="1" ht="23.25" customHeight="1" thickBot="1">
      <c r="A119" s="986"/>
      <c r="B119" s="1175"/>
      <c r="C119" s="988"/>
      <c r="D119" s="38" t="s">
        <v>10</v>
      </c>
      <c r="E119" s="79">
        <f>'Приложение 1 (ОТЧЕТНЫЙ ПЕРИОД)'!E553</f>
        <v>0</v>
      </c>
      <c r="F119" s="79">
        <f>'Приложение 1 (ОТЧЕТНЫЙ ПЕРИОД)'!F553</f>
        <v>0</v>
      </c>
      <c r="G119" s="79">
        <f>'Приложение 1 (ОТЧЕТНЫЙ ПЕРИОД)'!G553</f>
        <v>0</v>
      </c>
      <c r="H119" s="79">
        <f>'Приложение 1 (ОТЧЕТНЫЙ ПЕРИОД)'!H553</f>
        <v>0</v>
      </c>
      <c r="I119" s="79">
        <f>'Приложение 1 (ОТЧЕТНЫЙ ПЕРИОД)'!I553</f>
        <v>0</v>
      </c>
      <c r="J119" s="1173"/>
      <c r="K119" s="82">
        <f>'Приложение 1 (ОТЧЕТНЫЙ ПЕРИОД)'!K553</f>
        <v>0</v>
      </c>
      <c r="L119" s="79">
        <f>'Приложение 1 (ОТЧЕТНЫЙ ПЕРИОД)'!L553</f>
        <v>0</v>
      </c>
      <c r="M119" s="79">
        <f>'Приложение 1 (ОТЧЕТНЫЙ ПЕРИОД)'!M553</f>
        <v>0</v>
      </c>
      <c r="N119" s="84">
        <f>'Приложение 1 (ОТЧЕТНЫЙ ПЕРИОД)'!N553</f>
        <v>0</v>
      </c>
      <c r="O119" s="137"/>
      <c r="P119" s="215"/>
      <c r="Q119" s="138"/>
      <c r="R119" s="1204"/>
      <c r="S119" s="156"/>
      <c r="T119" s="156"/>
      <c r="U119" s="257"/>
      <c r="V119" s="257"/>
      <c r="W119" s="254"/>
      <c r="X119" s="250"/>
      <c r="Y119" s="138"/>
      <c r="Z119" s="138"/>
      <c r="AH119" s="138"/>
      <c r="AI119" s="138"/>
      <c r="AJ119" s="138"/>
      <c r="AK119" s="138"/>
      <c r="AL119" s="138"/>
      <c r="AM119" s="138"/>
      <c r="AN119" s="138"/>
      <c r="AO119" s="138"/>
      <c r="AP119" s="138"/>
      <c r="AQ119" s="138"/>
      <c r="AR119" s="137"/>
      <c r="AS119" s="137"/>
      <c r="AT119" s="137"/>
      <c r="AU119" s="137"/>
      <c r="AV119" s="137"/>
      <c r="AW119" s="137"/>
      <c r="AX119" s="137"/>
      <c r="AY119" s="137"/>
      <c r="AZ119" s="137"/>
    </row>
    <row r="120" spans="1:52" s="28" customFormat="1" ht="23.25" customHeight="1" thickBot="1">
      <c r="A120" s="987"/>
      <c r="B120" s="1176"/>
      <c r="C120" s="989"/>
      <c r="D120" s="72" t="s">
        <v>11</v>
      </c>
      <c r="E120" s="85">
        <f>'Приложение 1 (ОТЧЕТНЫЙ ПЕРИОД)'!E554</f>
        <v>0</v>
      </c>
      <c r="F120" s="85">
        <f>'Приложение 1 (ОТЧЕТНЫЙ ПЕРИОД)'!F554</f>
        <v>0</v>
      </c>
      <c r="G120" s="85">
        <f>'Приложение 1 (ОТЧЕТНЫЙ ПЕРИОД)'!G554</f>
        <v>0</v>
      </c>
      <c r="H120" s="85">
        <f>'Приложение 1 (ОТЧЕТНЫЙ ПЕРИОД)'!H554</f>
        <v>0</v>
      </c>
      <c r="I120" s="85">
        <f>'Приложение 1 (ОТЧЕТНЫЙ ПЕРИОД)'!I554</f>
        <v>0</v>
      </c>
      <c r="J120" s="1174"/>
      <c r="K120" s="82">
        <f>'Приложение 1 (ОТЧЕТНЫЙ ПЕРИОД)'!K554</f>
        <v>0</v>
      </c>
      <c r="L120" s="85">
        <f>'Приложение 1 (ОТЧЕТНЫЙ ПЕРИОД)'!L554</f>
        <v>0</v>
      </c>
      <c r="M120" s="85">
        <f>'Приложение 1 (ОТЧЕТНЫЙ ПЕРИОД)'!M554</f>
        <v>0</v>
      </c>
      <c r="N120" s="86">
        <f>'Приложение 1 (ОТЧЕТНЫЙ ПЕРИОД)'!N554</f>
        <v>0</v>
      </c>
      <c r="O120" s="137"/>
      <c r="P120" s="215"/>
      <c r="Q120" s="138"/>
      <c r="R120" s="1205"/>
      <c r="S120" s="157"/>
      <c r="T120" s="157"/>
      <c r="U120" s="258"/>
      <c r="V120" s="258"/>
      <c r="W120" s="255"/>
      <c r="X120" s="251"/>
      <c r="Y120" s="138"/>
      <c r="Z120" s="138"/>
      <c r="AH120" s="138"/>
      <c r="AI120" s="138"/>
      <c r="AJ120" s="138"/>
      <c r="AK120" s="138"/>
      <c r="AL120" s="138"/>
      <c r="AM120" s="138"/>
      <c r="AN120" s="138"/>
      <c r="AO120" s="138"/>
      <c r="AP120" s="138"/>
      <c r="AQ120" s="138"/>
      <c r="AR120" s="137"/>
      <c r="AS120" s="137"/>
      <c r="AT120" s="137"/>
      <c r="AU120" s="137"/>
      <c r="AV120" s="137"/>
      <c r="AW120" s="137"/>
      <c r="AX120" s="137"/>
      <c r="AY120" s="137"/>
      <c r="AZ120" s="137"/>
    </row>
    <row r="121" spans="1:52" s="28" customFormat="1" ht="23.25">
      <c r="A121"/>
      <c r="B121"/>
      <c r="C121" s="90"/>
      <c r="D121" s="91" t="s">
        <v>65</v>
      </c>
      <c r="E121" s="92">
        <f>E118+E119+E120</f>
        <v>0</v>
      </c>
      <c r="F121" s="92">
        <f>F118+F119+F120</f>
        <v>0</v>
      </c>
      <c r="G121" s="92">
        <f>G118+G119+G120</f>
        <v>0</v>
      </c>
      <c r="H121" s="92">
        <f>H118+H119+H120</f>
        <v>0</v>
      </c>
      <c r="I121" s="92">
        <f>I118+I119+I120</f>
        <v>0</v>
      </c>
      <c r="J121" s="92"/>
      <c r="K121" s="92">
        <f>K118+K119+K120</f>
        <v>0</v>
      </c>
      <c r="L121" s="92">
        <f>L118+L119+L120</f>
        <v>0</v>
      </c>
      <c r="M121" s="92">
        <f>M118+M119+M120</f>
        <v>0</v>
      </c>
      <c r="N121" s="92">
        <f>N118+N119+N120</f>
        <v>0</v>
      </c>
      <c r="O121" s="142"/>
      <c r="P121" s="219">
        <f>SUM(E121:O121)</f>
        <v>0</v>
      </c>
      <c r="Q121" s="138"/>
      <c r="R121" s="138"/>
      <c r="S121" s="130"/>
      <c r="T121" s="130"/>
      <c r="U121" s="259"/>
      <c r="V121" s="259"/>
      <c r="W121" s="252"/>
      <c r="X121" s="252"/>
      <c r="Y121" s="138"/>
      <c r="Z121" s="138"/>
      <c r="AA121" s="138"/>
      <c r="AB121" s="130"/>
      <c r="AC121" s="130"/>
      <c r="AD121" s="130"/>
      <c r="AE121" s="130"/>
      <c r="AF121" s="138"/>
      <c r="AG121" s="138"/>
      <c r="AH121" s="138"/>
      <c r="AI121" s="138"/>
      <c r="AJ121" s="138"/>
      <c r="AK121" s="138"/>
      <c r="AL121" s="138"/>
      <c r="AM121" s="138"/>
      <c r="AN121" s="138"/>
      <c r="AO121" s="138"/>
      <c r="AP121" s="138"/>
      <c r="AQ121" s="138"/>
      <c r="AR121" s="137"/>
      <c r="AS121" s="137"/>
      <c r="AT121" s="137"/>
      <c r="AU121" s="137"/>
      <c r="AV121" s="137"/>
      <c r="AW121" s="137"/>
      <c r="AX121" s="137"/>
      <c r="AY121" s="137"/>
      <c r="AZ121" s="137"/>
    </row>
    <row r="122" spans="1:52" s="28" customFormat="1" ht="24" thickBot="1">
      <c r="A122"/>
      <c r="B122"/>
      <c r="C122"/>
      <c r="D122" s="89" t="s">
        <v>65</v>
      </c>
      <c r="E122" s="88">
        <f>E121-E117</f>
        <v>0</v>
      </c>
      <c r="F122" s="88">
        <f>F121-F117</f>
        <v>0</v>
      </c>
      <c r="G122" s="88">
        <f>G121-G117</f>
        <v>0</v>
      </c>
      <c r="H122" s="88">
        <f>H121-H117</f>
        <v>0</v>
      </c>
      <c r="I122" s="88">
        <f>I121-I117</f>
        <v>0</v>
      </c>
      <c r="J122" s="88"/>
      <c r="K122" s="88">
        <f>K121-K117</f>
        <v>0</v>
      </c>
      <c r="L122" s="88">
        <f>L121-L117</f>
        <v>0</v>
      </c>
      <c r="M122" s="88">
        <f>M121-M117</f>
        <v>0</v>
      </c>
      <c r="N122" s="88">
        <f>N121-N117</f>
        <v>0</v>
      </c>
      <c r="O122" s="134"/>
      <c r="P122" s="218">
        <f>SUM(E122:O122)</f>
        <v>0</v>
      </c>
      <c r="Q122" s="138"/>
      <c r="R122" s="138"/>
      <c r="S122" s="130"/>
      <c r="T122" s="130"/>
      <c r="U122" s="259"/>
      <c r="V122" s="259"/>
      <c r="W122" s="252"/>
      <c r="X122" s="252"/>
      <c r="Y122" s="138"/>
      <c r="Z122" s="138"/>
      <c r="AA122" s="138"/>
      <c r="AB122" s="130"/>
      <c r="AC122" s="130"/>
      <c r="AD122" s="130"/>
      <c r="AE122" s="130"/>
      <c r="AF122" s="138"/>
      <c r="AG122" s="138"/>
      <c r="AH122" s="138"/>
      <c r="AI122" s="138"/>
      <c r="AJ122" s="138"/>
      <c r="AK122" s="138"/>
      <c r="AL122" s="138"/>
      <c r="AM122" s="138"/>
      <c r="AN122" s="138"/>
      <c r="AO122" s="138"/>
      <c r="AP122" s="138"/>
      <c r="AQ122" s="138"/>
      <c r="AR122" s="137"/>
      <c r="AS122" s="137"/>
      <c r="AT122" s="137"/>
      <c r="AU122" s="137"/>
      <c r="AV122" s="137"/>
      <c r="AW122" s="137"/>
      <c r="AX122" s="137"/>
      <c r="AY122" s="137"/>
      <c r="AZ122" s="137"/>
    </row>
    <row r="123" spans="1:52" s="28" customFormat="1" ht="32.25" customHeight="1" thickBot="1">
      <c r="A123" s="51"/>
      <c r="B123" s="52"/>
      <c r="C123" s="52"/>
      <c r="D123" s="52"/>
      <c r="E123" s="77" t="s">
        <v>93</v>
      </c>
      <c r="F123" s="76" t="s">
        <v>63</v>
      </c>
      <c r="G123" s="78"/>
      <c r="H123" s="52"/>
      <c r="I123" s="52"/>
      <c r="J123" s="52"/>
      <c r="K123" s="52"/>
      <c r="L123" s="52"/>
      <c r="M123" s="52"/>
      <c r="N123" s="53"/>
      <c r="O123" s="137"/>
      <c r="P123" s="215"/>
      <c r="Q123" s="138"/>
      <c r="R123" s="138"/>
      <c r="S123" s="130"/>
      <c r="T123" s="130"/>
      <c r="U123" s="259"/>
      <c r="V123" s="259"/>
      <c r="W123" s="252"/>
      <c r="X123" s="252"/>
      <c r="Y123" s="138"/>
      <c r="Z123" s="138"/>
      <c r="AA123" s="138"/>
      <c r="AB123" s="130"/>
      <c r="AC123" s="130"/>
      <c r="AD123" s="130"/>
      <c r="AE123" s="130"/>
      <c r="AF123" s="138"/>
      <c r="AG123" s="138"/>
      <c r="AH123" s="138"/>
      <c r="AI123" s="138"/>
      <c r="AJ123" s="138"/>
      <c r="AK123" s="138"/>
      <c r="AL123" s="138"/>
      <c r="AM123" s="138"/>
      <c r="AN123" s="138"/>
      <c r="AO123" s="138"/>
      <c r="AP123" s="138"/>
      <c r="AQ123" s="138"/>
      <c r="AR123" s="137"/>
      <c r="AS123" s="137"/>
      <c r="AT123" s="137"/>
      <c r="AU123" s="137"/>
      <c r="AV123" s="137"/>
      <c r="AW123" s="137"/>
      <c r="AX123" s="137"/>
      <c r="AY123" s="137"/>
      <c r="AZ123" s="137"/>
    </row>
    <row r="124" spans="1:52" s="28" customFormat="1" ht="41.25" thickBot="1">
      <c r="A124" s="986" t="str">
        <f>E123</f>
        <v>XII.</v>
      </c>
      <c r="B124" s="55" t="s">
        <v>51</v>
      </c>
      <c r="C124" s="988"/>
      <c r="D124" s="37" t="s">
        <v>9</v>
      </c>
      <c r="E124" s="82">
        <f>'Приложение 1 (ОТЧЕТНЫЙ ПЕРИОД)'!E564</f>
        <v>0</v>
      </c>
      <c r="F124" s="82">
        <f>'Приложение 1 (ОТЧЕТНЫЙ ПЕРИОД)'!F564</f>
        <v>0</v>
      </c>
      <c r="G124" s="82">
        <f>'Приложение 1 (ОТЧЕТНЫЙ ПЕРИОД)'!G564</f>
        <v>0</v>
      </c>
      <c r="H124" s="82">
        <f>'Приложение 1 (ОТЧЕТНЫЙ ПЕРИОД)'!H564</f>
        <v>0</v>
      </c>
      <c r="I124" s="82">
        <f>'Приложение 1 (ОТЧЕТНЫЙ ПЕРИОД)'!I564</f>
        <v>0</v>
      </c>
      <c r="J124" s="1172"/>
      <c r="K124" s="82">
        <f>'Приложение 1 (ОТЧЕТНЫЙ ПЕРИОД)'!K564</f>
        <v>0</v>
      </c>
      <c r="L124" s="82">
        <f>'Приложение 1 (ОТЧЕТНЫЙ ПЕРИОД)'!L564</f>
        <v>0</v>
      </c>
      <c r="M124" s="82">
        <f>'Приложение 1 (ОТЧЕТНЫЙ ПЕРИОД)'!M564</f>
        <v>0</v>
      </c>
      <c r="N124" s="83">
        <f>'Приложение 1 (ОТЧЕТНЫЙ ПЕРИОД)'!N564</f>
        <v>0</v>
      </c>
      <c r="O124" s="137"/>
      <c r="P124" s="215"/>
      <c r="Q124" s="138"/>
      <c r="R124" s="1203" t="str">
        <f>B125</f>
        <v>МЕЖДУНАРОДНАЯ КООПЕРАЦИЯ И ЭКСПОРТ</v>
      </c>
      <c r="S124" s="158" t="str">
        <f>D124</f>
        <v>Всего</v>
      </c>
      <c r="T124" s="158">
        <f>E124</f>
        <v>0</v>
      </c>
      <c r="U124" s="253">
        <f t="shared" ref="U124:V124" si="34">F124</f>
        <v>0</v>
      </c>
      <c r="V124" s="253">
        <f t="shared" si="34"/>
        <v>0</v>
      </c>
      <c r="W124" s="253" t="e">
        <f>F124/E124%</f>
        <v>#DIV/0!</v>
      </c>
      <c r="X124" s="249" t="e">
        <f>G124/F124%</f>
        <v>#DIV/0!</v>
      </c>
      <c r="Y124" s="138"/>
      <c r="Z124" s="138"/>
      <c r="AH124" s="138"/>
      <c r="AI124" s="138"/>
      <c r="AJ124" s="138"/>
      <c r="AK124" s="138"/>
      <c r="AL124" s="138"/>
      <c r="AM124" s="138"/>
      <c r="AN124" s="138"/>
      <c r="AO124" s="138"/>
      <c r="AP124" s="138"/>
      <c r="AQ124" s="138"/>
      <c r="AR124" s="137"/>
      <c r="AS124" s="137"/>
      <c r="AT124" s="137"/>
      <c r="AU124" s="137"/>
      <c r="AV124" s="137"/>
      <c r="AW124" s="137"/>
      <c r="AX124" s="137"/>
      <c r="AY124" s="137"/>
      <c r="AZ124" s="137"/>
    </row>
    <row r="125" spans="1:52" s="28" customFormat="1" ht="20.25" customHeight="1" thickBot="1">
      <c r="A125" s="986"/>
      <c r="B125" s="993" t="str">
        <f>F123</f>
        <v>МЕЖДУНАРОДНАЯ КООПЕРАЦИЯ И ЭКСПОРТ</v>
      </c>
      <c r="C125" s="988"/>
      <c r="D125" s="38" t="s">
        <v>18</v>
      </c>
      <c r="E125" s="79">
        <f>'Приложение 1 (ОТЧЕТНЫЙ ПЕРИОД)'!E565</f>
        <v>0</v>
      </c>
      <c r="F125" s="79">
        <f>'Приложение 1 (ОТЧЕТНЫЙ ПЕРИОД)'!F565</f>
        <v>0</v>
      </c>
      <c r="G125" s="79">
        <f>'Приложение 1 (ОТЧЕТНЫЙ ПЕРИОД)'!G565</f>
        <v>0</v>
      </c>
      <c r="H125" s="79">
        <f>'Приложение 1 (ОТЧЕТНЫЙ ПЕРИОД)'!H565</f>
        <v>0</v>
      </c>
      <c r="I125" s="79">
        <f>'Приложение 1 (ОТЧЕТНЫЙ ПЕРИОД)'!I565</f>
        <v>0</v>
      </c>
      <c r="J125" s="1173"/>
      <c r="K125" s="82">
        <f>'Приложение 1 (ОТЧЕТНЫЙ ПЕРИОД)'!K565</f>
        <v>0</v>
      </c>
      <c r="L125" s="79">
        <f>'Приложение 1 (ОТЧЕТНЫЙ ПЕРИОД)'!L565</f>
        <v>0</v>
      </c>
      <c r="M125" s="79">
        <f>'Приложение 1 (ОТЧЕТНЫЙ ПЕРИОД)'!M565</f>
        <v>0</v>
      </c>
      <c r="N125" s="84">
        <f>'Приложение 1 (ОТЧЕТНЫЙ ПЕРИОД)'!N565</f>
        <v>0</v>
      </c>
      <c r="O125" s="137"/>
      <c r="P125" s="215"/>
      <c r="Q125" s="138"/>
      <c r="R125" s="1204"/>
      <c r="S125" s="156"/>
      <c r="T125" s="156"/>
      <c r="U125" s="257"/>
      <c r="V125" s="257"/>
      <c r="W125" s="254"/>
      <c r="X125" s="250"/>
      <c r="Y125" s="138"/>
      <c r="Z125" s="138"/>
      <c r="AH125" s="138"/>
      <c r="AI125" s="138"/>
      <c r="AJ125" s="138"/>
      <c r="AK125" s="138"/>
      <c r="AL125" s="138"/>
      <c r="AM125" s="138"/>
      <c r="AN125" s="138"/>
      <c r="AO125" s="138"/>
      <c r="AP125" s="138"/>
      <c r="AQ125" s="138"/>
      <c r="AR125" s="137"/>
      <c r="AS125" s="137"/>
      <c r="AT125" s="137"/>
      <c r="AU125" s="137"/>
      <c r="AV125" s="137"/>
      <c r="AW125" s="137"/>
      <c r="AX125" s="137"/>
      <c r="AY125" s="137"/>
      <c r="AZ125" s="137"/>
    </row>
    <row r="126" spans="1:52" s="28" customFormat="1" ht="20.25" customHeight="1" thickBot="1">
      <c r="A126" s="986"/>
      <c r="B126" s="1175"/>
      <c r="C126" s="988"/>
      <c r="D126" s="38" t="s">
        <v>10</v>
      </c>
      <c r="E126" s="79">
        <f>'Приложение 1 (ОТЧЕТНЫЙ ПЕРИОД)'!E566</f>
        <v>0</v>
      </c>
      <c r="F126" s="79">
        <f>'Приложение 1 (ОТЧЕТНЫЙ ПЕРИОД)'!F566</f>
        <v>0</v>
      </c>
      <c r="G126" s="79">
        <f>'Приложение 1 (ОТЧЕТНЫЙ ПЕРИОД)'!G566</f>
        <v>0</v>
      </c>
      <c r="H126" s="79">
        <f>'Приложение 1 (ОТЧЕТНЫЙ ПЕРИОД)'!H566</f>
        <v>0</v>
      </c>
      <c r="I126" s="79">
        <f>'Приложение 1 (ОТЧЕТНЫЙ ПЕРИОД)'!I566</f>
        <v>0</v>
      </c>
      <c r="J126" s="1173"/>
      <c r="K126" s="82">
        <f>'Приложение 1 (ОТЧЕТНЫЙ ПЕРИОД)'!K566</f>
        <v>0</v>
      </c>
      <c r="L126" s="79">
        <f>'Приложение 1 (ОТЧЕТНЫЙ ПЕРИОД)'!L566</f>
        <v>0</v>
      </c>
      <c r="M126" s="79">
        <f>'Приложение 1 (ОТЧЕТНЫЙ ПЕРИОД)'!M566</f>
        <v>0</v>
      </c>
      <c r="N126" s="84">
        <f>'Приложение 1 (ОТЧЕТНЫЙ ПЕРИОД)'!N566</f>
        <v>0</v>
      </c>
      <c r="O126" s="137"/>
      <c r="P126" s="215"/>
      <c r="Q126" s="138"/>
      <c r="R126" s="1204"/>
      <c r="S126" s="156"/>
      <c r="T126" s="156"/>
      <c r="U126" s="257"/>
      <c r="V126" s="257"/>
      <c r="W126" s="254"/>
      <c r="X126" s="250"/>
      <c r="Y126" s="138"/>
      <c r="Z126" s="138"/>
      <c r="AH126" s="138"/>
      <c r="AI126" s="138"/>
      <c r="AJ126" s="138"/>
      <c r="AK126" s="138"/>
      <c r="AL126" s="138"/>
      <c r="AM126" s="138"/>
      <c r="AN126" s="138"/>
      <c r="AO126" s="138"/>
      <c r="AP126" s="138"/>
      <c r="AQ126" s="138"/>
      <c r="AR126" s="137"/>
      <c r="AS126" s="137"/>
      <c r="AT126" s="137"/>
      <c r="AU126" s="137"/>
      <c r="AV126" s="137"/>
      <c r="AW126" s="137"/>
      <c r="AX126" s="137"/>
      <c r="AY126" s="137"/>
      <c r="AZ126" s="137"/>
    </row>
    <row r="127" spans="1:52" s="28" customFormat="1" ht="21" customHeight="1" thickBot="1">
      <c r="A127" s="987"/>
      <c r="B127" s="1176"/>
      <c r="C127" s="989"/>
      <c r="D127" s="72" t="s">
        <v>11</v>
      </c>
      <c r="E127" s="85">
        <f>'Приложение 1 (ОТЧЕТНЫЙ ПЕРИОД)'!E567</f>
        <v>0</v>
      </c>
      <c r="F127" s="85">
        <f>'Приложение 1 (ОТЧЕТНЫЙ ПЕРИОД)'!F567</f>
        <v>0</v>
      </c>
      <c r="G127" s="85">
        <f>'Приложение 1 (ОТЧЕТНЫЙ ПЕРИОД)'!G567</f>
        <v>0</v>
      </c>
      <c r="H127" s="85">
        <f>'Приложение 1 (ОТЧЕТНЫЙ ПЕРИОД)'!H567</f>
        <v>0</v>
      </c>
      <c r="I127" s="85">
        <f>'Приложение 1 (ОТЧЕТНЫЙ ПЕРИОД)'!I567</f>
        <v>0</v>
      </c>
      <c r="J127" s="1174"/>
      <c r="K127" s="82">
        <f>'Приложение 1 (ОТЧЕТНЫЙ ПЕРИОД)'!K567</f>
        <v>0</v>
      </c>
      <c r="L127" s="85">
        <f>'Приложение 1 (ОТЧЕТНЫЙ ПЕРИОД)'!L567</f>
        <v>0</v>
      </c>
      <c r="M127" s="85">
        <f>'Приложение 1 (ОТЧЕТНЫЙ ПЕРИОД)'!M567</f>
        <v>0</v>
      </c>
      <c r="N127" s="86">
        <f>'Приложение 1 (ОТЧЕТНЫЙ ПЕРИОД)'!N567</f>
        <v>0</v>
      </c>
      <c r="O127" s="137"/>
      <c r="P127" s="215"/>
      <c r="Q127" s="138"/>
      <c r="R127" s="1205"/>
      <c r="S127" s="157"/>
      <c r="T127" s="157"/>
      <c r="U127" s="258"/>
      <c r="V127" s="258"/>
      <c r="W127" s="255"/>
      <c r="X127" s="251"/>
      <c r="Y127" s="138"/>
      <c r="Z127" s="138"/>
      <c r="AH127" s="138"/>
      <c r="AI127" s="138"/>
      <c r="AJ127" s="138"/>
      <c r="AK127" s="138"/>
      <c r="AL127" s="138"/>
      <c r="AM127" s="138"/>
      <c r="AN127" s="138"/>
      <c r="AO127" s="138"/>
      <c r="AP127" s="138"/>
      <c r="AQ127" s="138"/>
      <c r="AR127" s="137"/>
      <c r="AS127" s="137"/>
      <c r="AT127" s="137"/>
      <c r="AU127" s="137"/>
      <c r="AV127" s="137"/>
      <c r="AW127" s="137"/>
      <c r="AX127" s="137"/>
      <c r="AY127" s="137"/>
      <c r="AZ127" s="137"/>
    </row>
    <row r="128" spans="1:52" s="28" customFormat="1" ht="23.25">
      <c r="A128"/>
      <c r="B128"/>
      <c r="C128" s="90"/>
      <c r="D128" s="91" t="s">
        <v>65</v>
      </c>
      <c r="E128" s="92">
        <f>E125+E126+E127</f>
        <v>0</v>
      </c>
      <c r="F128" s="92">
        <f>F125+F126+F127</f>
        <v>0</v>
      </c>
      <c r="G128" s="92">
        <f>G125+G126+G127</f>
        <v>0</v>
      </c>
      <c r="H128" s="92">
        <f>H125+H126+H127</f>
        <v>0</v>
      </c>
      <c r="I128" s="92">
        <f>I125+I126+I127</f>
        <v>0</v>
      </c>
      <c r="J128" s="92"/>
      <c r="K128" s="92">
        <f>K125+K126+K127</f>
        <v>0</v>
      </c>
      <c r="L128" s="92">
        <f>L125+L126+L127</f>
        <v>0</v>
      </c>
      <c r="M128" s="92">
        <f>M125+M126+M127</f>
        <v>0</v>
      </c>
      <c r="N128" s="92">
        <f>N125+N126+N127</f>
        <v>0</v>
      </c>
      <c r="O128" s="142"/>
      <c r="P128" s="219">
        <f>SUM(E128:O128)</f>
        <v>0</v>
      </c>
      <c r="Q128" s="138"/>
      <c r="R128" s="138"/>
      <c r="S128" s="130"/>
      <c r="T128" s="130"/>
      <c r="U128" s="259"/>
      <c r="V128" s="259"/>
      <c r="W128" s="252"/>
      <c r="X128" s="252"/>
      <c r="Y128" s="138"/>
      <c r="Z128" s="138"/>
      <c r="AA128" s="138"/>
      <c r="AB128" s="130"/>
      <c r="AC128" s="130"/>
      <c r="AD128" s="130"/>
      <c r="AE128" s="130"/>
      <c r="AF128" s="138"/>
      <c r="AG128" s="138"/>
      <c r="AH128" s="138"/>
      <c r="AI128" s="138"/>
      <c r="AJ128" s="138"/>
      <c r="AK128" s="138"/>
      <c r="AL128" s="138"/>
      <c r="AM128" s="138"/>
      <c r="AN128" s="138"/>
      <c r="AO128" s="138"/>
      <c r="AP128" s="138"/>
      <c r="AQ128" s="138"/>
      <c r="AR128" s="137"/>
      <c r="AS128" s="137"/>
      <c r="AT128" s="137"/>
      <c r="AU128" s="137"/>
      <c r="AV128" s="137"/>
      <c r="AW128" s="137"/>
      <c r="AX128" s="137"/>
      <c r="AY128" s="137"/>
      <c r="AZ128" s="137"/>
    </row>
    <row r="129" spans="1:52" s="28" customFormat="1" ht="23.25">
      <c r="A129"/>
      <c r="B129"/>
      <c r="C129"/>
      <c r="D129" s="89" t="s">
        <v>65</v>
      </c>
      <c r="E129" s="88">
        <f>E128-E124</f>
        <v>0</v>
      </c>
      <c r="F129" s="88">
        <f>F128-F124</f>
        <v>0</v>
      </c>
      <c r="G129" s="88">
        <f>G128-G124</f>
        <v>0</v>
      </c>
      <c r="H129" s="88">
        <f>H128-H124</f>
        <v>0</v>
      </c>
      <c r="I129" s="88">
        <f>I128-I124</f>
        <v>0</v>
      </c>
      <c r="J129" s="88"/>
      <c r="K129" s="88">
        <f>K128-K124</f>
        <v>0</v>
      </c>
      <c r="L129" s="88">
        <f>L128-L124</f>
        <v>0</v>
      </c>
      <c r="M129" s="88">
        <f>M128-M124</f>
        <v>0</v>
      </c>
      <c r="N129" s="88">
        <f>N128-N124</f>
        <v>0</v>
      </c>
      <c r="O129" s="134"/>
      <c r="P129" s="218">
        <f>SUM(E129:O129)</f>
        <v>0</v>
      </c>
      <c r="Q129" s="138"/>
      <c r="R129" s="138"/>
      <c r="S129" s="130"/>
      <c r="T129" s="130"/>
      <c r="U129" s="259"/>
      <c r="V129" s="259"/>
      <c r="W129" s="252"/>
      <c r="X129" s="252"/>
      <c r="Y129" s="138"/>
      <c r="Z129" s="138"/>
      <c r="AA129" s="138"/>
      <c r="AB129" s="130"/>
      <c r="AC129" s="130"/>
      <c r="AD129" s="130"/>
      <c r="AE129" s="130"/>
      <c r="AF129" s="138"/>
      <c r="AG129" s="138"/>
      <c r="AH129" s="138"/>
      <c r="AI129" s="138"/>
      <c r="AJ129" s="138"/>
      <c r="AK129" s="138"/>
      <c r="AL129" s="138"/>
      <c r="AM129" s="138"/>
      <c r="AN129" s="138"/>
      <c r="AO129" s="138"/>
      <c r="AP129" s="138"/>
      <c r="AQ129" s="138"/>
      <c r="AR129" s="137"/>
      <c r="AS129" s="137"/>
      <c r="AT129" s="137"/>
      <c r="AU129" s="137"/>
      <c r="AV129" s="137"/>
      <c r="AW129" s="137"/>
      <c r="AX129" s="137"/>
      <c r="AY129" s="137"/>
      <c r="AZ129" s="137"/>
    </row>
    <row r="130" spans="1:52" s="28" customFormat="1" ht="15">
      <c r="O130" s="137"/>
      <c r="P130" s="215"/>
      <c r="Q130" s="138"/>
      <c r="R130" s="138"/>
      <c r="S130" s="130"/>
      <c r="T130" s="130"/>
      <c r="U130" s="259"/>
      <c r="V130" s="259"/>
      <c r="W130" s="252"/>
      <c r="X130" s="252"/>
      <c r="Y130" s="138"/>
      <c r="Z130" s="138"/>
      <c r="AA130" s="138"/>
      <c r="AB130" s="130"/>
      <c r="AC130" s="130"/>
      <c r="AD130" s="130"/>
      <c r="AE130" s="130"/>
      <c r="AF130" s="138"/>
      <c r="AG130" s="138"/>
      <c r="AH130" s="138"/>
      <c r="AI130" s="138"/>
      <c r="AJ130" s="138"/>
      <c r="AK130" s="138"/>
      <c r="AL130" s="138"/>
      <c r="AM130" s="138"/>
      <c r="AN130" s="138"/>
      <c r="AO130" s="138"/>
      <c r="AP130" s="138"/>
      <c r="AQ130" s="138"/>
      <c r="AR130" s="137"/>
      <c r="AS130" s="137"/>
      <c r="AT130" s="137"/>
      <c r="AU130" s="137"/>
      <c r="AV130" s="137"/>
      <c r="AW130" s="137"/>
      <c r="AX130" s="137"/>
      <c r="AY130" s="137"/>
      <c r="AZ130" s="137"/>
    </row>
    <row r="131" spans="1:52" s="28" customFormat="1" ht="18" customHeight="1" thickBot="1">
      <c r="O131" s="137"/>
      <c r="P131" s="215"/>
      <c r="Q131" s="138"/>
      <c r="R131" s="138"/>
      <c r="S131" s="130"/>
      <c r="T131" s="130"/>
      <c r="U131" s="259"/>
      <c r="V131" s="259"/>
      <c r="W131" s="252"/>
      <c r="X131" s="252"/>
      <c r="Y131" s="138"/>
      <c r="Z131" s="138"/>
      <c r="AA131" s="138"/>
      <c r="AB131" s="130"/>
      <c r="AC131" s="130"/>
      <c r="AD131" s="130"/>
      <c r="AE131" s="130"/>
      <c r="AF131" s="138"/>
      <c r="AG131" s="138"/>
      <c r="AH131" s="138"/>
      <c r="AI131" s="138"/>
      <c r="AJ131" s="138"/>
      <c r="AK131" s="138"/>
      <c r="AL131" s="138"/>
      <c r="AM131" s="138"/>
      <c r="AN131" s="138"/>
      <c r="AO131" s="138"/>
      <c r="AP131" s="138"/>
      <c r="AQ131" s="138"/>
      <c r="AR131" s="137"/>
      <c r="AS131" s="137"/>
      <c r="AT131" s="137"/>
      <c r="AU131" s="137"/>
      <c r="AV131" s="137"/>
      <c r="AW131" s="137"/>
      <c r="AX131" s="137"/>
      <c r="AY131" s="137"/>
      <c r="AZ131" s="137"/>
    </row>
    <row r="132" spans="1:52" ht="39" customHeight="1" thickBot="1">
      <c r="A132" s="1219" t="s">
        <v>64</v>
      </c>
      <c r="B132" s="1220"/>
      <c r="C132" s="1220"/>
      <c r="D132" s="1220"/>
      <c r="E132" s="1220"/>
      <c r="F132" s="1220"/>
      <c r="G132" s="1220"/>
      <c r="H132" s="1220"/>
      <c r="I132" s="1220"/>
      <c r="J132" s="1220"/>
      <c r="K132" s="1220"/>
      <c r="L132" s="1220"/>
      <c r="M132" s="1220"/>
      <c r="N132" s="1221"/>
      <c r="U132" s="260"/>
      <c r="V132" s="260"/>
      <c r="W132" s="261"/>
      <c r="X132" s="261"/>
    </row>
    <row r="133" spans="1:52" s="24" customFormat="1" ht="7.5" customHeight="1" thickBot="1">
      <c r="A133" s="50"/>
      <c r="B133" s="50"/>
      <c r="C133" s="50"/>
      <c r="D133" s="50"/>
      <c r="E133" s="50"/>
      <c r="F133" s="50"/>
      <c r="G133" s="50"/>
      <c r="H133" s="50"/>
      <c r="I133" s="50"/>
      <c r="J133" s="50"/>
      <c r="K133" s="50"/>
      <c r="L133" s="50"/>
      <c r="M133" s="50"/>
      <c r="N133" s="50"/>
      <c r="O133" s="145"/>
      <c r="P133" s="215"/>
      <c r="Q133" s="146"/>
      <c r="R133" s="146"/>
      <c r="S133" s="133"/>
      <c r="T133" s="133"/>
      <c r="U133" s="262"/>
      <c r="V133" s="262"/>
      <c r="W133" s="263"/>
      <c r="X133" s="263"/>
      <c r="Y133" s="146"/>
      <c r="Z133" s="146"/>
      <c r="AA133" s="146"/>
      <c r="AB133" s="133"/>
      <c r="AC133" s="133"/>
      <c r="AD133" s="133"/>
      <c r="AE133" s="133"/>
      <c r="AF133" s="146"/>
      <c r="AG133" s="146"/>
      <c r="AH133" s="146"/>
      <c r="AI133" s="146"/>
      <c r="AJ133" s="146"/>
      <c r="AK133" s="146"/>
      <c r="AL133" s="146"/>
      <c r="AM133" s="146"/>
      <c r="AN133" s="146"/>
      <c r="AO133" s="146"/>
      <c r="AP133" s="146"/>
      <c r="AQ133" s="146"/>
      <c r="AR133" s="145"/>
      <c r="AS133" s="145"/>
      <c r="AT133" s="145"/>
      <c r="AU133" s="145"/>
      <c r="AV133" s="145"/>
      <c r="AW133" s="145"/>
      <c r="AX133" s="145"/>
      <c r="AY133" s="145"/>
      <c r="AZ133" s="145"/>
    </row>
    <row r="134" spans="1:52" s="36" customFormat="1" ht="22.5" customHeight="1">
      <c r="A134" s="1099"/>
      <c r="B134" s="1184" t="s">
        <v>49</v>
      </c>
      <c r="C134" s="1187"/>
      <c r="D134" s="54" t="s">
        <v>9</v>
      </c>
      <c r="E134" s="59">
        <f>'Приложение 1 (ОТЧЕТНЫЙ ПЕРИОД)'!E574</f>
        <v>169.95578499999999</v>
      </c>
      <c r="F134" s="59">
        <f>'Приложение 1 (ОТЧЕТНЫЙ ПЕРИОД)'!F574</f>
        <v>86.474794999999986</v>
      </c>
      <c r="G134" s="59">
        <f>'Приложение 1 (ОТЧЕТНЫЙ ПЕРИОД)'!G574</f>
        <v>0.51500000000000001</v>
      </c>
      <c r="H134" s="59">
        <f>'Приложение 1 (ОТЧЕТНЫЙ ПЕРИОД)'!H574</f>
        <v>56.6</v>
      </c>
      <c r="I134" s="59">
        <f>'Приложение 1 (ОТЧЕТНЫЙ ПЕРИОД)'!I574</f>
        <v>67.099999999999994</v>
      </c>
      <c r="J134" s="1206"/>
      <c r="K134" s="59">
        <f>'Приложение 1 (ОТЧЕТНЫЙ ПЕРИОД)'!K574</f>
        <v>57.832000000000001</v>
      </c>
      <c r="L134" s="59">
        <f>'Приложение 1 (ОТЧЕТНЫЙ ПЕРИОД)'!L574</f>
        <v>77.3</v>
      </c>
      <c r="M134" s="59">
        <f>'Приложение 1 (ОТЧЕТНЫЙ ПЕРИОД)'!M574</f>
        <v>87.7</v>
      </c>
      <c r="N134" s="60">
        <f>'Приложение 1 (ОТЧЕТНЫЙ ПЕРИОД)'!N574</f>
        <v>498.47878500000002</v>
      </c>
      <c r="O134" s="147"/>
      <c r="P134" s="215"/>
      <c r="Q134" s="148"/>
      <c r="R134" s="1216" t="str">
        <f>B134</f>
        <v>Всего субсидий из бюджета на инвестиционные цели вне национальных проектов</v>
      </c>
      <c r="S134" s="1187" t="str">
        <f>D134</f>
        <v>Всего</v>
      </c>
      <c r="T134" s="93">
        <f>E134</f>
        <v>169.95578499999999</v>
      </c>
      <c r="U134" s="93">
        <f t="shared" ref="U134:V134" si="35">F134</f>
        <v>86.474794999999986</v>
      </c>
      <c r="V134" s="93">
        <f t="shared" si="35"/>
        <v>0.51500000000000001</v>
      </c>
      <c r="W134" s="93">
        <f>F134/E134%</f>
        <v>50.880759957656039</v>
      </c>
      <c r="X134" s="159">
        <f>G134/F134%</f>
        <v>0.59554925802368208</v>
      </c>
      <c r="Y134" s="148"/>
      <c r="Z134" s="148"/>
      <c r="AH134" s="148"/>
      <c r="AI134" s="148"/>
      <c r="AJ134" s="148"/>
      <c r="AK134" s="148"/>
      <c r="AL134" s="148"/>
      <c r="AM134" s="148"/>
      <c r="AN134" s="148"/>
      <c r="AO134" s="148"/>
      <c r="AP134" s="148"/>
      <c r="AQ134" s="148"/>
      <c r="AR134" s="147"/>
      <c r="AS134" s="147"/>
      <c r="AT134" s="147"/>
      <c r="AU134" s="147"/>
      <c r="AV134" s="147"/>
      <c r="AW134" s="147"/>
      <c r="AX134" s="147"/>
      <c r="AY134" s="147"/>
      <c r="AZ134" s="147"/>
    </row>
    <row r="135" spans="1:52" s="36" customFormat="1" ht="22.5" customHeight="1">
      <c r="A135" s="1100"/>
      <c r="B135" s="1185"/>
      <c r="C135" s="1188"/>
      <c r="D135" s="49" t="s">
        <v>18</v>
      </c>
      <c r="E135" s="70">
        <f>'Приложение 1 (ОТЧЕТНЫЙ ПЕРИОД)'!E575</f>
        <v>0</v>
      </c>
      <c r="F135" s="70">
        <f>'Приложение 1 (ОТЧЕТНЫЙ ПЕРИОД)'!F575</f>
        <v>0</v>
      </c>
      <c r="G135" s="70">
        <f>'Приложение 1 (ОТЧЕТНЫЙ ПЕРИОД)'!G575</f>
        <v>0</v>
      </c>
      <c r="H135" s="70">
        <f>'Приложение 1 (ОТЧЕТНЫЙ ПЕРИОД)'!H575</f>
        <v>0</v>
      </c>
      <c r="I135" s="70">
        <f>'Приложение 1 (ОТЧЕТНЫЙ ПЕРИОД)'!I575</f>
        <v>0</v>
      </c>
      <c r="J135" s="1207"/>
      <c r="K135" s="70">
        <f>'Приложение 1 (ОТЧЕТНЫЙ ПЕРИОД)'!K575</f>
        <v>0</v>
      </c>
      <c r="L135" s="70">
        <f>'Приложение 1 (ОТЧЕТНЫЙ ПЕРИОД)'!L575</f>
        <v>0</v>
      </c>
      <c r="M135" s="70">
        <f>'Приложение 1 (ОТЧЕТНЫЙ ПЕРИОД)'!M575</f>
        <v>0</v>
      </c>
      <c r="N135" s="87">
        <f>'Приложение 1 (ОТЧЕТНЫЙ ПЕРИОД)'!N575</f>
        <v>0</v>
      </c>
      <c r="O135" s="147"/>
      <c r="P135" s="215"/>
      <c r="Q135" s="148"/>
      <c r="R135" s="1217"/>
      <c r="S135" s="1188"/>
      <c r="T135" s="156"/>
      <c r="U135" s="257"/>
      <c r="V135" s="257"/>
      <c r="W135" s="254"/>
      <c r="X135" s="250"/>
      <c r="Y135" s="148"/>
      <c r="Z135" s="148"/>
      <c r="AH135" s="148"/>
      <c r="AI135" s="148"/>
      <c r="AJ135" s="148"/>
      <c r="AK135" s="148"/>
      <c r="AL135" s="148"/>
      <c r="AM135" s="148"/>
      <c r="AN135" s="148"/>
      <c r="AO135" s="148"/>
      <c r="AP135" s="148"/>
      <c r="AQ135" s="148"/>
      <c r="AR135" s="147"/>
      <c r="AS135" s="147"/>
      <c r="AT135" s="147"/>
      <c r="AU135" s="147"/>
      <c r="AV135" s="147"/>
      <c r="AW135" s="147"/>
      <c r="AX135" s="147"/>
      <c r="AY135" s="147"/>
      <c r="AZ135" s="147"/>
    </row>
    <row r="136" spans="1:52" s="36" customFormat="1" ht="22.5" customHeight="1">
      <c r="A136" s="1100"/>
      <c r="B136" s="1185"/>
      <c r="C136" s="1188"/>
      <c r="D136" s="49" t="s">
        <v>10</v>
      </c>
      <c r="E136" s="70">
        <f>'Приложение 1 (ОТЧЕТНЫЙ ПЕРИОД)'!E576</f>
        <v>162.77434399999999</v>
      </c>
      <c r="F136" s="70">
        <f>'Приложение 1 (ОТЧЕТНЫЙ ПЕРИОД)'!F576</f>
        <v>82.90710399999999</v>
      </c>
      <c r="G136" s="70">
        <f>'Приложение 1 (ОТЧЕТНЫЙ ПЕРИОД)'!G576</f>
        <v>0</v>
      </c>
      <c r="H136" s="70">
        <f>'Приложение 1 (ОТЧЕТНЫЙ ПЕРИОД)'!H576</f>
        <v>54</v>
      </c>
      <c r="I136" s="70">
        <f>'Приложение 1 (ОТЧЕТНЫЙ ПЕРИОД)'!I576</f>
        <v>64</v>
      </c>
      <c r="J136" s="1207"/>
      <c r="K136" s="70">
        <f>'Приложение 1 (ОТЧЕТНЫЙ ПЕРИОД)'!K576</f>
        <v>55.776000000000003</v>
      </c>
      <c r="L136" s="70">
        <f>'Приложение 1 (ОТЧЕТНЫЙ ПЕРИОД)'!L576</f>
        <v>74</v>
      </c>
      <c r="M136" s="70">
        <f>'Приложение 1 (ОТЧЕТНЫЙ ПЕРИОД)'!M576</f>
        <v>84</v>
      </c>
      <c r="N136" s="87">
        <f>'Приложение 1 (ОТЧЕТНЫЙ ПЕРИОД)'!N576</f>
        <v>476.63134400000001</v>
      </c>
      <c r="O136" s="147"/>
      <c r="P136" s="215"/>
      <c r="Q136" s="148"/>
      <c r="R136" s="1217"/>
      <c r="S136" s="1188"/>
      <c r="T136" s="156"/>
      <c r="U136" s="156"/>
      <c r="V136" s="156"/>
      <c r="W136" s="152"/>
      <c r="X136" s="153"/>
      <c r="Y136" s="148"/>
      <c r="Z136" s="148"/>
      <c r="AH136" s="148"/>
      <c r="AI136" s="148"/>
      <c r="AJ136" s="148"/>
      <c r="AK136" s="148"/>
      <c r="AL136" s="148"/>
      <c r="AM136" s="148"/>
      <c r="AN136" s="148"/>
      <c r="AO136" s="148"/>
      <c r="AP136" s="148"/>
      <c r="AQ136" s="148"/>
      <c r="AR136" s="147"/>
      <c r="AS136" s="147"/>
      <c r="AT136" s="147"/>
      <c r="AU136" s="147"/>
      <c r="AV136" s="147"/>
      <c r="AW136" s="147"/>
      <c r="AX136" s="147"/>
      <c r="AY136" s="147"/>
      <c r="AZ136" s="147"/>
    </row>
    <row r="137" spans="1:52" s="36" customFormat="1" ht="22.5" customHeight="1" thickBot="1">
      <c r="A137" s="1101"/>
      <c r="B137" s="1186"/>
      <c r="C137" s="1189"/>
      <c r="D137" s="48" t="s">
        <v>11</v>
      </c>
      <c r="E137" s="68">
        <f>'Приложение 1 (ОТЧЕТНЫЙ ПЕРИОД)'!E577</f>
        <v>7.1814410000000004</v>
      </c>
      <c r="F137" s="68">
        <f>'Приложение 1 (ОТЧЕТНЫЙ ПЕРИОД)'!F577</f>
        <v>3.5676909999999995</v>
      </c>
      <c r="G137" s="68">
        <f>'Приложение 1 (ОТЧЕТНЫЙ ПЕРИОД)'!G577</f>
        <v>0.51500000000000001</v>
      </c>
      <c r="H137" s="68">
        <f>'Приложение 1 (ОТЧЕТНЫЙ ПЕРИОД)'!H577</f>
        <v>2.6</v>
      </c>
      <c r="I137" s="68">
        <f>'Приложение 1 (ОТЧЕТНЫЙ ПЕРИОД)'!I577</f>
        <v>3.1</v>
      </c>
      <c r="J137" s="1208"/>
      <c r="K137" s="68">
        <f>'Приложение 1 (ОТЧЕТНЫЙ ПЕРИОД)'!K577</f>
        <v>2.056</v>
      </c>
      <c r="L137" s="68">
        <f>'Приложение 1 (ОТЧЕТНЫЙ ПЕРИОД)'!L577</f>
        <v>3.3</v>
      </c>
      <c r="M137" s="68">
        <f>'Приложение 1 (ОТЧЕТНЫЙ ПЕРИОД)'!M577</f>
        <v>3.7</v>
      </c>
      <c r="N137" s="69">
        <f>'Приложение 1 (ОТЧЕТНЫЙ ПЕРИОД)'!N577</f>
        <v>21.847441</v>
      </c>
      <c r="O137" s="147"/>
      <c r="P137" s="215"/>
      <c r="Q137" s="148"/>
      <c r="R137" s="1218"/>
      <c r="S137" s="1189"/>
      <c r="T137" s="157"/>
      <c r="U137" s="157"/>
      <c r="V137" s="157"/>
      <c r="W137" s="154"/>
      <c r="X137" s="155"/>
      <c r="Y137" s="148"/>
      <c r="Z137" s="148"/>
      <c r="AH137" s="148"/>
      <c r="AI137" s="148"/>
      <c r="AJ137" s="148"/>
      <c r="AK137" s="148"/>
      <c r="AL137" s="148"/>
      <c r="AM137" s="148"/>
      <c r="AN137" s="148"/>
      <c r="AO137" s="148"/>
      <c r="AP137" s="148"/>
      <c r="AQ137" s="148"/>
      <c r="AR137" s="147"/>
      <c r="AS137" s="147"/>
      <c r="AT137" s="147"/>
      <c r="AU137" s="147"/>
      <c r="AV137" s="147"/>
      <c r="AW137" s="147"/>
      <c r="AX137" s="147"/>
      <c r="AY137" s="147"/>
      <c r="AZ137" s="147"/>
    </row>
    <row r="138" spans="1:52" ht="23.25">
      <c r="C138" s="90"/>
      <c r="D138" s="91" t="s">
        <v>65</v>
      </c>
      <c r="E138" s="92">
        <f>E135+E136+E137</f>
        <v>169.95578499999999</v>
      </c>
      <c r="F138" s="92">
        <f>F135+F136+F137</f>
        <v>86.474794999999986</v>
      </c>
      <c r="G138" s="92">
        <f>G135+G136+G137</f>
        <v>0.51500000000000001</v>
      </c>
      <c r="H138" s="92">
        <f>H135+H136+H137</f>
        <v>56.6</v>
      </c>
      <c r="I138" s="92">
        <f>I135+I136+I137</f>
        <v>67.099999999999994</v>
      </c>
      <c r="J138" s="92"/>
      <c r="K138" s="92">
        <f>K135+K136+K137</f>
        <v>57.832000000000001</v>
      </c>
      <c r="L138" s="92">
        <f>L135+L136+L137</f>
        <v>77.3</v>
      </c>
      <c r="M138" s="92">
        <f>M135+M136+M137</f>
        <v>87.7</v>
      </c>
      <c r="N138" s="92">
        <f>N135+N136+N137</f>
        <v>498.47878500000002</v>
      </c>
      <c r="O138" s="142"/>
      <c r="P138" s="219">
        <f>SUM(E138:O138)</f>
        <v>1101.956365</v>
      </c>
    </row>
    <row r="139" spans="1:52" ht="23.25">
      <c r="D139" s="89" t="s">
        <v>65</v>
      </c>
      <c r="E139" s="88">
        <f>E138-E134</f>
        <v>0</v>
      </c>
      <c r="F139" s="88">
        <f>F138-F134</f>
        <v>0</v>
      </c>
      <c r="G139" s="88">
        <f>G138-G134</f>
        <v>0</v>
      </c>
      <c r="H139" s="88">
        <f>H138-H134</f>
        <v>0</v>
      </c>
      <c r="I139" s="88">
        <f>I138-I134</f>
        <v>0</v>
      </c>
      <c r="J139" s="88"/>
      <c r="K139" s="88">
        <f>K138-K134</f>
        <v>0</v>
      </c>
      <c r="L139" s="88">
        <f>L138-L134</f>
        <v>0</v>
      </c>
      <c r="M139" s="88">
        <f>M138-M134</f>
        <v>0</v>
      </c>
      <c r="N139" s="88">
        <f>N138-N134</f>
        <v>0</v>
      </c>
      <c r="P139" s="218">
        <f>SUM(E139:O139)</f>
        <v>0</v>
      </c>
    </row>
    <row r="140" spans="1:52">
      <c r="R140" s="223"/>
      <c r="S140" s="224"/>
      <c r="T140" s="224"/>
      <c r="U140" s="224"/>
      <c r="V140" s="224"/>
      <c r="W140" s="223"/>
      <c r="X140" s="223"/>
    </row>
    <row r="141" spans="1:52" ht="30.75">
      <c r="R141" s="225" t="s">
        <v>94</v>
      </c>
      <c r="S141" s="224"/>
      <c r="T141" s="224"/>
      <c r="U141" s="224"/>
      <c r="V141" s="224"/>
      <c r="W141" s="223"/>
      <c r="X141" s="223"/>
    </row>
    <row r="143" spans="1:52">
      <c r="X143" s="128" t="s">
        <v>81</v>
      </c>
    </row>
    <row r="144" spans="1:52" ht="57" customHeight="1" thickBot="1">
      <c r="R144" s="180" t="s">
        <v>69</v>
      </c>
      <c r="W144" s="136"/>
      <c r="X144" s="136"/>
    </row>
    <row r="145" spans="18:24" ht="237" thickBot="1">
      <c r="R145" s="149" t="str">
        <f>R4</f>
        <v>городской округ Спасск-Дальний</v>
      </c>
      <c r="S145" s="150" t="s">
        <v>70</v>
      </c>
      <c r="T145" s="150" t="s">
        <v>71</v>
      </c>
      <c r="U145" s="150" t="s">
        <v>73</v>
      </c>
      <c r="V145" s="196" t="str">
        <f>V4</f>
        <v>профинанси-ровано (кассовый расход) /исполнение 
на 29.06.2020</v>
      </c>
      <c r="W145" s="150" t="s">
        <v>68</v>
      </c>
      <c r="X145" s="151" t="s">
        <v>67</v>
      </c>
    </row>
    <row r="146" spans="18:24" ht="25.5">
      <c r="R146" s="1209" t="str">
        <f>R5</f>
        <v xml:space="preserve">ВСЕГО </v>
      </c>
      <c r="S146" s="57" t="str">
        <f>S5</f>
        <v>Всего</v>
      </c>
      <c r="T146" s="57">
        <f>T5</f>
        <v>438.16878500000001</v>
      </c>
      <c r="U146" s="57">
        <f>U5</f>
        <v>308.89719500000001</v>
      </c>
      <c r="V146" s="57">
        <f>V5</f>
        <v>58.570000000000014</v>
      </c>
      <c r="W146" s="57">
        <f>W5</f>
        <v>70.497307333291658</v>
      </c>
      <c r="X146" s="57">
        <f>X5</f>
        <v>18.961000924595645</v>
      </c>
    </row>
    <row r="147" spans="18:24">
      <c r="R147" s="1210"/>
      <c r="S147" s="156"/>
      <c r="T147" s="156"/>
      <c r="U147" s="156"/>
      <c r="V147" s="156"/>
      <c r="W147" s="152"/>
      <c r="X147" s="153"/>
    </row>
    <row r="148" spans="18:24">
      <c r="R148" s="1210"/>
      <c r="S148" s="156"/>
      <c r="T148" s="156"/>
      <c r="U148" s="156"/>
      <c r="V148" s="156"/>
      <c r="W148" s="152"/>
      <c r="X148" s="153"/>
    </row>
    <row r="149" spans="18:24" ht="21" thickBot="1">
      <c r="R149" s="1211"/>
      <c r="S149" s="157"/>
      <c r="T149" s="157"/>
      <c r="U149" s="157"/>
      <c r="V149" s="157"/>
      <c r="W149" s="154"/>
      <c r="X149" s="155"/>
    </row>
    <row r="150" spans="18:24" ht="25.5">
      <c r="R150" s="1212" t="str">
        <f t="shared" ref="R150:X150" si="36">R36</f>
        <v>ДЕМОГРАФИЯ</v>
      </c>
      <c r="S150" s="158" t="str">
        <f t="shared" si="36"/>
        <v>Всего</v>
      </c>
      <c r="T150" s="158">
        <f t="shared" si="36"/>
        <v>67.562999999999988</v>
      </c>
      <c r="U150" s="158">
        <f t="shared" si="36"/>
        <v>38.753600000000006</v>
      </c>
      <c r="V150" s="158">
        <f t="shared" si="36"/>
        <v>0.94999999999999984</v>
      </c>
      <c r="W150" s="253">
        <f t="shared" si="36"/>
        <v>57.359205482290626</v>
      </c>
      <c r="X150" s="253">
        <f t="shared" si="36"/>
        <v>2.4513851616365958</v>
      </c>
    </row>
    <row r="151" spans="18:24">
      <c r="R151" s="1213"/>
      <c r="S151" s="156"/>
      <c r="T151" s="156"/>
      <c r="U151" s="156"/>
      <c r="V151" s="156"/>
      <c r="W151" s="254"/>
      <c r="X151" s="250"/>
    </row>
    <row r="152" spans="18:24">
      <c r="R152" s="1213"/>
      <c r="S152" s="156"/>
      <c r="T152" s="156"/>
      <c r="U152" s="156"/>
      <c r="V152" s="156"/>
      <c r="W152" s="254"/>
      <c r="X152" s="250"/>
    </row>
    <row r="153" spans="18:24" ht="21" thickBot="1">
      <c r="R153" s="1214"/>
      <c r="S153" s="157"/>
      <c r="T153" s="157"/>
      <c r="U153" s="157"/>
      <c r="V153" s="157"/>
      <c r="W153" s="255"/>
      <c r="X153" s="251"/>
    </row>
    <row r="154" spans="18:24" ht="25.5">
      <c r="R154" s="1212" t="str">
        <f t="shared" ref="R154:X154" si="37">R43</f>
        <v>ЗДРАВООХРАНЕНИЕ</v>
      </c>
      <c r="S154" s="158" t="str">
        <f t="shared" si="37"/>
        <v>Всего</v>
      </c>
      <c r="T154" s="158">
        <f t="shared" si="37"/>
        <v>1</v>
      </c>
      <c r="U154" s="158">
        <f t="shared" si="37"/>
        <v>0</v>
      </c>
      <c r="V154" s="158">
        <f t="shared" si="37"/>
        <v>0</v>
      </c>
      <c r="W154" s="253">
        <f t="shared" si="37"/>
        <v>0</v>
      </c>
      <c r="X154" s="253" t="e">
        <f t="shared" si="37"/>
        <v>#DIV/0!</v>
      </c>
    </row>
    <row r="155" spans="18:24">
      <c r="R155" s="1213"/>
      <c r="S155" s="156"/>
      <c r="T155" s="156"/>
      <c r="U155" s="156"/>
      <c r="V155" s="156"/>
      <c r="W155" s="254"/>
      <c r="X155" s="250"/>
    </row>
    <row r="156" spans="18:24">
      <c r="R156" s="1213"/>
      <c r="S156" s="156"/>
      <c r="T156" s="156"/>
      <c r="U156" s="156"/>
      <c r="V156" s="156"/>
      <c r="W156" s="254"/>
      <c r="X156" s="250"/>
    </row>
    <row r="157" spans="18:24" ht="21" thickBot="1">
      <c r="R157" s="1214"/>
      <c r="S157" s="157"/>
      <c r="T157" s="157"/>
      <c r="U157" s="157"/>
      <c r="V157" s="157"/>
      <c r="W157" s="255"/>
      <c r="X157" s="251"/>
    </row>
    <row r="158" spans="18:24" ht="25.5">
      <c r="R158" s="1212" t="str">
        <f t="shared" ref="R158:X158" si="38">R61</f>
        <v>ОБРАЗОВАНИЕ</v>
      </c>
      <c r="S158" s="158" t="str">
        <f t="shared" si="38"/>
        <v>Всего</v>
      </c>
      <c r="T158" s="158">
        <f t="shared" si="38"/>
        <v>142.43</v>
      </c>
      <c r="U158" s="158">
        <f t="shared" si="38"/>
        <v>139.42000000000002</v>
      </c>
      <c r="V158" s="158">
        <f t="shared" si="38"/>
        <v>52.38</v>
      </c>
      <c r="W158" s="253">
        <f t="shared" si="38"/>
        <v>97.886681176718398</v>
      </c>
      <c r="X158" s="253">
        <f t="shared" si="38"/>
        <v>37.569932577822406</v>
      </c>
    </row>
    <row r="159" spans="18:24">
      <c r="R159" s="1213"/>
      <c r="S159" s="156"/>
      <c r="T159" s="156"/>
      <c r="U159" s="156"/>
      <c r="V159" s="156"/>
      <c r="W159" s="254"/>
      <c r="X159" s="250"/>
    </row>
    <row r="160" spans="18:24">
      <c r="R160" s="1213"/>
      <c r="S160" s="156"/>
      <c r="T160" s="156"/>
      <c r="U160" s="156"/>
      <c r="V160" s="156"/>
      <c r="W160" s="254"/>
      <c r="X160" s="250"/>
    </row>
    <row r="161" spans="18:24" ht="21" thickBot="1">
      <c r="R161" s="1214"/>
      <c r="S161" s="157"/>
      <c r="T161" s="157"/>
      <c r="U161" s="157"/>
      <c r="V161" s="157"/>
      <c r="W161" s="255"/>
      <c r="X161" s="251"/>
    </row>
    <row r="162" spans="18:24" ht="25.5">
      <c r="R162" s="1212" t="str">
        <f t="shared" ref="R162:X162" si="39">R68</f>
        <v>ЖИЛЬЕ И ГОРОДСКАЯ СРЕДА</v>
      </c>
      <c r="S162" s="158" t="str">
        <f t="shared" si="39"/>
        <v>Всего</v>
      </c>
      <c r="T162" s="158">
        <f t="shared" si="39"/>
        <v>53.36</v>
      </c>
      <c r="U162" s="158">
        <f t="shared" si="39"/>
        <v>41.305899999999994</v>
      </c>
      <c r="V162" s="158">
        <f t="shared" si="39"/>
        <v>1.8149999999999999</v>
      </c>
      <c r="W162" s="253">
        <f t="shared" si="39"/>
        <v>77.409857571214388</v>
      </c>
      <c r="X162" s="253">
        <f t="shared" si="39"/>
        <v>4.394045402714867</v>
      </c>
    </row>
    <row r="163" spans="18:24">
      <c r="R163" s="1213"/>
      <c r="S163" s="156"/>
      <c r="T163" s="156"/>
      <c r="U163" s="156"/>
      <c r="V163" s="156"/>
      <c r="W163" s="254"/>
      <c r="X163" s="250"/>
    </row>
    <row r="164" spans="18:24">
      <c r="R164" s="1213"/>
      <c r="S164" s="156"/>
      <c r="T164" s="156"/>
      <c r="U164" s="156"/>
      <c r="V164" s="156"/>
      <c r="W164" s="254"/>
      <c r="X164" s="250"/>
    </row>
    <row r="165" spans="18:24" ht="21" thickBot="1">
      <c r="R165" s="1214"/>
      <c r="S165" s="157"/>
      <c r="T165" s="157"/>
      <c r="U165" s="157"/>
      <c r="V165" s="157"/>
      <c r="W165" s="255"/>
      <c r="X165" s="251"/>
    </row>
    <row r="166" spans="18:24" ht="25.5">
      <c r="R166" s="1212" t="str">
        <f t="shared" ref="R166:X166" si="40">R75</f>
        <v>ЭКОЛОГИЯ</v>
      </c>
      <c r="S166" s="158" t="str">
        <f t="shared" si="40"/>
        <v>Всего</v>
      </c>
      <c r="T166" s="158">
        <f t="shared" si="40"/>
        <v>2.9</v>
      </c>
      <c r="U166" s="158">
        <f t="shared" si="40"/>
        <v>2.9</v>
      </c>
      <c r="V166" s="158">
        <f t="shared" si="40"/>
        <v>2.9</v>
      </c>
      <c r="W166" s="253">
        <f t="shared" si="40"/>
        <v>100</v>
      </c>
      <c r="X166" s="253">
        <f t="shared" si="40"/>
        <v>100</v>
      </c>
    </row>
    <row r="167" spans="18:24">
      <c r="R167" s="1213"/>
      <c r="S167" s="156"/>
      <c r="T167" s="156"/>
      <c r="U167" s="156"/>
      <c r="V167" s="156"/>
      <c r="W167" s="254"/>
      <c r="X167" s="250"/>
    </row>
    <row r="168" spans="18:24">
      <c r="R168" s="1213"/>
      <c r="S168" s="156"/>
      <c r="T168" s="156"/>
      <c r="U168" s="156"/>
      <c r="V168" s="156"/>
      <c r="W168" s="254"/>
      <c r="X168" s="250"/>
    </row>
    <row r="169" spans="18:24" ht="21" thickBot="1">
      <c r="R169" s="1214"/>
      <c r="S169" s="157"/>
      <c r="T169" s="157"/>
      <c r="U169" s="157"/>
      <c r="V169" s="157"/>
      <c r="W169" s="255"/>
      <c r="X169" s="251"/>
    </row>
    <row r="170" spans="18:24" ht="25.5">
      <c r="R170" s="1212" t="str">
        <f t="shared" ref="R170:X170" si="41">R82</f>
        <v>БЕЗОПАСНЫЕ И КАЧЕСТВЕННЫЕ АВТОМОБИЛЬНЫЕ ДОРОГИ</v>
      </c>
      <c r="S170" s="158" t="str">
        <f t="shared" si="41"/>
        <v>Всего</v>
      </c>
      <c r="T170" s="158">
        <f t="shared" si="41"/>
        <v>0</v>
      </c>
      <c r="U170" s="158">
        <f t="shared" si="41"/>
        <v>0</v>
      </c>
      <c r="V170" s="158">
        <f t="shared" si="41"/>
        <v>0</v>
      </c>
      <c r="W170" s="253" t="e">
        <f t="shared" si="41"/>
        <v>#DIV/0!</v>
      </c>
      <c r="X170" s="253" t="e">
        <f t="shared" si="41"/>
        <v>#DIV/0!</v>
      </c>
    </row>
    <row r="171" spans="18:24">
      <c r="R171" s="1213"/>
      <c r="S171" s="156"/>
      <c r="T171" s="156"/>
      <c r="U171" s="156"/>
      <c r="V171" s="156"/>
      <c r="W171" s="254"/>
      <c r="X171" s="250"/>
    </row>
    <row r="172" spans="18:24" ht="42.75" customHeight="1">
      <c r="R172" s="1213"/>
      <c r="S172" s="156"/>
      <c r="T172" s="156"/>
      <c r="U172" s="156"/>
      <c r="V172" s="156"/>
      <c r="W172" s="254"/>
      <c r="X172" s="250"/>
    </row>
    <row r="173" spans="18:24" ht="21" thickBot="1">
      <c r="R173" s="1214"/>
      <c r="S173" s="157"/>
      <c r="T173" s="157"/>
      <c r="U173" s="157"/>
      <c r="V173" s="157"/>
      <c r="W173" s="255"/>
      <c r="X173" s="251"/>
    </row>
    <row r="174" spans="18:24" ht="25.5">
      <c r="R174" s="1212" t="str">
        <f t="shared" ref="R174:X174" si="42">R89</f>
        <v>ПРОИЗВОДИТЕЛЬНОСТЬ ТРУДА</v>
      </c>
      <c r="S174" s="158" t="str">
        <f t="shared" si="42"/>
        <v>Всего</v>
      </c>
      <c r="T174" s="158">
        <f t="shared" si="42"/>
        <v>0</v>
      </c>
      <c r="U174" s="158">
        <f t="shared" si="42"/>
        <v>0</v>
      </c>
      <c r="V174" s="158">
        <f t="shared" si="42"/>
        <v>0</v>
      </c>
      <c r="W174" s="253" t="e">
        <f t="shared" si="42"/>
        <v>#DIV/0!</v>
      </c>
      <c r="X174" s="253" t="e">
        <f t="shared" si="42"/>
        <v>#DIV/0!</v>
      </c>
    </row>
    <row r="175" spans="18:24">
      <c r="R175" s="1213"/>
      <c r="S175" s="156"/>
      <c r="T175" s="156"/>
      <c r="U175" s="156"/>
      <c r="V175" s="156"/>
      <c r="W175" s="254"/>
      <c r="X175" s="250"/>
    </row>
    <row r="176" spans="18:24">
      <c r="R176" s="1213"/>
      <c r="S176" s="156"/>
      <c r="T176" s="156"/>
      <c r="U176" s="156"/>
      <c r="V176" s="156"/>
      <c r="W176" s="254"/>
      <c r="X176" s="250"/>
    </row>
    <row r="177" spans="18:24" ht="21" thickBot="1">
      <c r="R177" s="1214"/>
      <c r="S177" s="157"/>
      <c r="T177" s="157"/>
      <c r="U177" s="157"/>
      <c r="V177" s="157"/>
      <c r="W177" s="255"/>
      <c r="X177" s="251"/>
    </row>
    <row r="178" spans="18:24" ht="25.5">
      <c r="R178" s="1212" t="str">
        <f t="shared" ref="R178:X178" si="43">R96</f>
        <v>НАУКА</v>
      </c>
      <c r="S178" s="158" t="str">
        <f t="shared" si="43"/>
        <v>Всего</v>
      </c>
      <c r="T178" s="158">
        <f t="shared" si="43"/>
        <v>0</v>
      </c>
      <c r="U178" s="158">
        <f t="shared" si="43"/>
        <v>0</v>
      </c>
      <c r="V178" s="158">
        <f t="shared" si="43"/>
        <v>0</v>
      </c>
      <c r="W178" s="253" t="e">
        <f t="shared" si="43"/>
        <v>#DIV/0!</v>
      </c>
      <c r="X178" s="253" t="e">
        <f t="shared" si="43"/>
        <v>#DIV/0!</v>
      </c>
    </row>
    <row r="179" spans="18:24">
      <c r="R179" s="1213"/>
      <c r="S179" s="156"/>
      <c r="T179" s="156"/>
      <c r="U179" s="156"/>
      <c r="V179" s="156"/>
      <c r="W179" s="254"/>
      <c r="X179" s="250"/>
    </row>
    <row r="180" spans="18:24">
      <c r="R180" s="1213"/>
      <c r="S180" s="156"/>
      <c r="T180" s="156"/>
      <c r="U180" s="156"/>
      <c r="V180" s="156"/>
      <c r="W180" s="254"/>
      <c r="X180" s="250"/>
    </row>
    <row r="181" spans="18:24" ht="21" thickBot="1">
      <c r="R181" s="1214"/>
      <c r="S181" s="157"/>
      <c r="T181" s="157"/>
      <c r="U181" s="157"/>
      <c r="V181" s="157"/>
      <c r="W181" s="255"/>
      <c r="X181" s="251"/>
    </row>
    <row r="182" spans="18:24" ht="25.5">
      <c r="R182" s="1212" t="str">
        <f t="shared" ref="R182:X182" si="44">R103</f>
        <v>ЦИФРОВАЯ ЭКОНОМИКА</v>
      </c>
      <c r="S182" s="158" t="str">
        <f t="shared" si="44"/>
        <v>Всего</v>
      </c>
      <c r="T182" s="158">
        <f t="shared" si="44"/>
        <v>0.96000000000000019</v>
      </c>
      <c r="U182" s="158">
        <f t="shared" si="44"/>
        <v>4.2900000000000001E-2</v>
      </c>
      <c r="V182" s="158">
        <f t="shared" si="44"/>
        <v>0.01</v>
      </c>
      <c r="W182" s="253">
        <f t="shared" si="44"/>
        <v>4.4687499999999991</v>
      </c>
      <c r="X182" s="253">
        <f t="shared" si="44"/>
        <v>23.310023310023311</v>
      </c>
    </row>
    <row r="183" spans="18:24">
      <c r="R183" s="1213"/>
      <c r="S183" s="156"/>
      <c r="T183" s="156"/>
      <c r="U183" s="156"/>
      <c r="V183" s="156"/>
      <c r="W183" s="254"/>
      <c r="X183" s="250"/>
    </row>
    <row r="184" spans="18:24">
      <c r="R184" s="1213"/>
      <c r="S184" s="156"/>
      <c r="T184" s="156"/>
      <c r="U184" s="156"/>
      <c r="V184" s="156"/>
      <c r="W184" s="254"/>
      <c r="X184" s="250"/>
    </row>
    <row r="185" spans="18:24" ht="21" thickBot="1">
      <c r="R185" s="1214"/>
      <c r="S185" s="157"/>
      <c r="T185" s="157"/>
      <c r="U185" s="157"/>
      <c r="V185" s="157"/>
      <c r="W185" s="255"/>
      <c r="X185" s="251"/>
    </row>
    <row r="186" spans="18:24" ht="25.5">
      <c r="R186" s="1212" t="str">
        <f t="shared" ref="R186:X186" si="45">R110</f>
        <v>КУЛЬТУРА</v>
      </c>
      <c r="S186" s="158" t="str">
        <f t="shared" si="45"/>
        <v>Всего</v>
      </c>
      <c r="T186" s="158">
        <f t="shared" si="45"/>
        <v>0</v>
      </c>
      <c r="U186" s="158">
        <f t="shared" si="45"/>
        <v>0</v>
      </c>
      <c r="V186" s="158">
        <f t="shared" si="45"/>
        <v>0</v>
      </c>
      <c r="W186" s="253" t="e">
        <f t="shared" si="45"/>
        <v>#DIV/0!</v>
      </c>
      <c r="X186" s="256" t="e">
        <f t="shared" si="45"/>
        <v>#DIV/0!</v>
      </c>
    </row>
    <row r="187" spans="18:24">
      <c r="R187" s="1213"/>
      <c r="S187" s="156"/>
      <c r="T187" s="156"/>
      <c r="U187" s="156"/>
      <c r="V187" s="156"/>
      <c r="W187" s="254"/>
      <c r="X187" s="250"/>
    </row>
    <row r="188" spans="18:24">
      <c r="R188" s="1213"/>
      <c r="S188" s="156"/>
      <c r="T188" s="156"/>
      <c r="U188" s="156"/>
      <c r="V188" s="156"/>
      <c r="W188" s="254"/>
      <c r="X188" s="250"/>
    </row>
    <row r="189" spans="18:24" ht="21" thickBot="1">
      <c r="R189" s="1214"/>
      <c r="S189" s="157"/>
      <c r="T189" s="157"/>
      <c r="U189" s="157"/>
      <c r="V189" s="157"/>
      <c r="W189" s="255"/>
      <c r="X189" s="251"/>
    </row>
    <row r="190" spans="18:24" ht="25.5">
      <c r="R190" s="1212" t="str">
        <f t="shared" ref="R190:X190" si="46">R117</f>
        <v>МАЛОЕ И СРЕДНЕЕ ПРЕДПРИНИМАТЕЛЬСТВО</v>
      </c>
      <c r="S190" s="158" t="str">
        <f t="shared" si="46"/>
        <v>Всего</v>
      </c>
      <c r="T190" s="158">
        <f t="shared" si="46"/>
        <v>0</v>
      </c>
      <c r="U190" s="158">
        <f t="shared" si="46"/>
        <v>0</v>
      </c>
      <c r="V190" s="158">
        <f t="shared" si="46"/>
        <v>0</v>
      </c>
      <c r="W190" s="253" t="e">
        <f t="shared" si="46"/>
        <v>#DIV/0!</v>
      </c>
      <c r="X190" s="253" t="e">
        <f t="shared" si="46"/>
        <v>#DIV/0!</v>
      </c>
    </row>
    <row r="191" spans="18:24">
      <c r="R191" s="1213"/>
      <c r="S191" s="156"/>
      <c r="T191" s="156"/>
      <c r="U191" s="156"/>
      <c r="V191" s="156"/>
      <c r="W191" s="254"/>
      <c r="X191" s="250"/>
    </row>
    <row r="192" spans="18:24">
      <c r="R192" s="1213"/>
      <c r="S192" s="156"/>
      <c r="T192" s="156"/>
      <c r="U192" s="156"/>
      <c r="V192" s="156"/>
      <c r="W192" s="254"/>
      <c r="X192" s="250"/>
    </row>
    <row r="193" spans="18:24" ht="21" thickBot="1">
      <c r="R193" s="1214"/>
      <c r="S193" s="157"/>
      <c r="T193" s="157"/>
      <c r="U193" s="157"/>
      <c r="V193" s="157"/>
      <c r="W193" s="255"/>
      <c r="X193" s="251"/>
    </row>
    <row r="194" spans="18:24" ht="25.5">
      <c r="R194" s="1212" t="str">
        <f t="shared" ref="R194:X194" si="47">R124</f>
        <v>МЕЖДУНАРОДНАЯ КООПЕРАЦИЯ И ЭКСПОРТ</v>
      </c>
      <c r="S194" s="158" t="str">
        <f t="shared" si="47"/>
        <v>Всего</v>
      </c>
      <c r="T194" s="158">
        <f t="shared" si="47"/>
        <v>0</v>
      </c>
      <c r="U194" s="158">
        <f t="shared" si="47"/>
        <v>0</v>
      </c>
      <c r="V194" s="158">
        <f t="shared" si="47"/>
        <v>0</v>
      </c>
      <c r="W194" s="253" t="e">
        <f t="shared" si="47"/>
        <v>#DIV/0!</v>
      </c>
      <c r="X194" s="253" t="e">
        <f t="shared" si="47"/>
        <v>#DIV/0!</v>
      </c>
    </row>
    <row r="195" spans="18:24">
      <c r="R195" s="1213"/>
      <c r="S195" s="156"/>
      <c r="T195" s="156"/>
      <c r="U195" s="156"/>
      <c r="V195" s="156"/>
      <c r="W195" s="254"/>
      <c r="X195" s="250"/>
    </row>
    <row r="196" spans="18:24">
      <c r="R196" s="1213"/>
      <c r="S196" s="156"/>
      <c r="T196" s="156"/>
      <c r="U196" s="156"/>
      <c r="V196" s="156"/>
      <c r="W196" s="254"/>
      <c r="X196" s="250"/>
    </row>
    <row r="197" spans="18:24" ht="21" thickBot="1">
      <c r="R197" s="1214"/>
      <c r="S197" s="157"/>
      <c r="T197" s="157"/>
      <c r="U197" s="157"/>
      <c r="V197" s="157"/>
      <c r="W197" s="255"/>
      <c r="X197" s="251"/>
    </row>
    <row r="198" spans="18:24" ht="23.25">
      <c r="R198" s="1222" t="str">
        <f t="shared" ref="R198:X198" si="48">R134</f>
        <v>Всего субсидий из бюджета на инвестиционные цели вне национальных проектов</v>
      </c>
      <c r="S198" s="1187" t="str">
        <f t="shared" si="48"/>
        <v>Всего</v>
      </c>
      <c r="T198" s="93">
        <f t="shared" si="48"/>
        <v>169.95578499999999</v>
      </c>
      <c r="U198" s="93">
        <f t="shared" si="48"/>
        <v>86.474794999999986</v>
      </c>
      <c r="V198" s="93">
        <f t="shared" si="48"/>
        <v>0.51500000000000001</v>
      </c>
      <c r="W198" s="93">
        <f t="shared" si="48"/>
        <v>50.880759957656039</v>
      </c>
      <c r="X198" s="93">
        <f t="shared" si="48"/>
        <v>0.59554925802368208</v>
      </c>
    </row>
    <row r="199" spans="18:24">
      <c r="R199" s="1223"/>
      <c r="S199" s="1188"/>
      <c r="T199" s="156"/>
      <c r="U199" s="156"/>
      <c r="V199" s="156"/>
      <c r="W199" s="152"/>
      <c r="X199" s="153"/>
    </row>
    <row r="200" spans="18:24">
      <c r="R200" s="1223"/>
      <c r="S200" s="1188"/>
      <c r="T200" s="156"/>
      <c r="U200" s="156"/>
      <c r="V200" s="156"/>
      <c r="W200" s="152"/>
      <c r="X200" s="153"/>
    </row>
    <row r="201" spans="18:24" ht="21" thickBot="1">
      <c r="R201" s="1224"/>
      <c r="S201" s="1189"/>
      <c r="T201" s="157"/>
      <c r="U201" s="157"/>
      <c r="V201" s="157"/>
      <c r="W201" s="154"/>
      <c r="X201" s="155"/>
    </row>
    <row r="205" spans="18:24">
      <c r="S205" s="91" t="s">
        <v>65</v>
      </c>
      <c r="T205" s="226">
        <f>T146</f>
        <v>438.16878500000001</v>
      </c>
      <c r="U205" s="226">
        <f t="shared" ref="U205:V205" si="49">U146</f>
        <v>308.89719500000001</v>
      </c>
      <c r="V205" s="226">
        <f t="shared" si="49"/>
        <v>58.570000000000014</v>
      </c>
    </row>
    <row r="206" spans="18:24">
      <c r="S206" s="89" t="s">
        <v>65</v>
      </c>
      <c r="T206" s="227">
        <f>T150+T154+T158+T162+T166+T170+T174+T178+T182+T186+T190+T194+T198</f>
        <v>438.16878499999996</v>
      </c>
      <c r="U206" s="227">
        <f t="shared" ref="U206:V206" si="50">U150+U154+U158+U162+U166+U170+U174+U178+U182+U186+U190+U194+U198</f>
        <v>308.89719500000001</v>
      </c>
      <c r="V206" s="227">
        <f t="shared" si="50"/>
        <v>58.57</v>
      </c>
    </row>
    <row r="207" spans="18:24">
      <c r="S207" s="89" t="s">
        <v>65</v>
      </c>
      <c r="T207" s="227">
        <f>T205-T206</f>
        <v>0</v>
      </c>
      <c r="U207" s="227">
        <f t="shared" ref="U207:V207" si="51">U205-U206</f>
        <v>0</v>
      </c>
      <c r="V207" s="227">
        <f t="shared" si="51"/>
        <v>0</v>
      </c>
    </row>
  </sheetData>
  <mergeCells count="103">
    <mergeCell ref="R186:R189"/>
    <mergeCell ref="R190:R193"/>
    <mergeCell ref="R194:R197"/>
    <mergeCell ref="R198:R201"/>
    <mergeCell ref="S198:S201"/>
    <mergeCell ref="R166:R169"/>
    <mergeCell ref="R170:R173"/>
    <mergeCell ref="R174:R177"/>
    <mergeCell ref="R178:R181"/>
    <mergeCell ref="R182:R185"/>
    <mergeCell ref="R146:R149"/>
    <mergeCell ref="R150:R153"/>
    <mergeCell ref="R154:R157"/>
    <mergeCell ref="R158:R161"/>
    <mergeCell ref="R162:R165"/>
    <mergeCell ref="A56:A57"/>
    <mergeCell ref="S134:S137"/>
    <mergeCell ref="R110:R113"/>
    <mergeCell ref="R117:R120"/>
    <mergeCell ref="R124:R127"/>
    <mergeCell ref="R134:R137"/>
    <mergeCell ref="R75:R78"/>
    <mergeCell ref="R82:R85"/>
    <mergeCell ref="R89:R92"/>
    <mergeCell ref="R96:R99"/>
    <mergeCell ref="R103:R106"/>
    <mergeCell ref="A132:N132"/>
    <mergeCell ref="A134:A137"/>
    <mergeCell ref="B134:B137"/>
    <mergeCell ref="C134:C137"/>
    <mergeCell ref="A117:A120"/>
    <mergeCell ref="B90:B92"/>
    <mergeCell ref="A96:A99"/>
    <mergeCell ref="C96:C99"/>
    <mergeCell ref="R5:R8"/>
    <mergeCell ref="R36:R39"/>
    <mergeCell ref="R43:R46"/>
    <mergeCell ref="R61:R64"/>
    <mergeCell ref="R68:R71"/>
    <mergeCell ref="J134:J137"/>
    <mergeCell ref="A103:A106"/>
    <mergeCell ref="C103:C106"/>
    <mergeCell ref="J103:J106"/>
    <mergeCell ref="B104:B106"/>
    <mergeCell ref="A110:A113"/>
    <mergeCell ref="C110:C113"/>
    <mergeCell ref="J110:J113"/>
    <mergeCell ref="B111:B113"/>
    <mergeCell ref="C117:C120"/>
    <mergeCell ref="J117:J120"/>
    <mergeCell ref="B118:B120"/>
    <mergeCell ref="A124:A127"/>
    <mergeCell ref="C124:C127"/>
    <mergeCell ref="J124:J127"/>
    <mergeCell ref="B125:B127"/>
    <mergeCell ref="A89:A92"/>
    <mergeCell ref="C89:C92"/>
    <mergeCell ref="J89:J92"/>
    <mergeCell ref="J96:J99"/>
    <mergeCell ref="B97:B99"/>
    <mergeCell ref="B83:B85"/>
    <mergeCell ref="A75:A78"/>
    <mergeCell ref="C75:C78"/>
    <mergeCell ref="J75:J78"/>
    <mergeCell ref="B76:B78"/>
    <mergeCell ref="A82:A85"/>
    <mergeCell ref="C82:C85"/>
    <mergeCell ref="J82:J85"/>
    <mergeCell ref="A68:A71"/>
    <mergeCell ref="C68:C71"/>
    <mergeCell ref="J68:J71"/>
    <mergeCell ref="B69:B71"/>
    <mergeCell ref="A61:A64"/>
    <mergeCell ref="C61:C64"/>
    <mergeCell ref="J61:J64"/>
    <mergeCell ref="B62:B64"/>
    <mergeCell ref="A49:N49"/>
    <mergeCell ref="A50:A51"/>
    <mergeCell ref="A52:A53"/>
    <mergeCell ref="A54:A55"/>
    <mergeCell ref="A2:J2"/>
    <mergeCell ref="K2:N2"/>
    <mergeCell ref="C3:D3"/>
    <mergeCell ref="E3:I3"/>
    <mergeCell ref="J3:J4"/>
    <mergeCell ref="N3:N4"/>
    <mergeCell ref="A43:A46"/>
    <mergeCell ref="C43:C46"/>
    <mergeCell ref="J43:J46"/>
    <mergeCell ref="B44:B46"/>
    <mergeCell ref="A36:A39"/>
    <mergeCell ref="C36:C39"/>
    <mergeCell ref="J36:J39"/>
    <mergeCell ref="B37:B39"/>
    <mergeCell ref="A5:A8"/>
    <mergeCell ref="B5:B8"/>
    <mergeCell ref="C5:C8"/>
    <mergeCell ref="J5:J8"/>
    <mergeCell ref="A18:A21"/>
    <mergeCell ref="B18:B21"/>
    <mergeCell ref="C18:C21"/>
    <mergeCell ref="J18:J21"/>
    <mergeCell ref="L3:M3"/>
  </mergeCells>
  <pageMargins left="0.19685039370078741" right="0.19685039370078741" top="0.19685039370078741" bottom="0.19685039370078741" header="0.15748031496062992" footer="0.15748031496062992"/>
  <pageSetup paperSize="9" scale="37" fitToHeight="0" orientation="landscape" r:id="rId1"/>
  <rowBreaks count="1" manualBreakCount="1">
    <brk id="85" max="13" man="1"/>
  </rowBreaks>
</worksheet>
</file>

<file path=xl/worksheets/sheet3.xml><?xml version="1.0" encoding="utf-8"?>
<worksheet xmlns="http://schemas.openxmlformats.org/spreadsheetml/2006/main" xmlns:r="http://schemas.openxmlformats.org/officeDocument/2006/relationships">
  <dimension ref="A1:S512"/>
  <sheetViews>
    <sheetView topLeftCell="A131" zoomScale="50" zoomScaleNormal="50" workbookViewId="0">
      <selection activeCell="S6" sqref="S6"/>
    </sheetView>
  </sheetViews>
  <sheetFormatPr defaultRowHeight="20.25"/>
  <cols>
    <col min="1" max="1" width="7.42578125" style="1" customWidth="1"/>
    <col min="2" max="2" width="65.28515625" style="318" customWidth="1"/>
    <col min="3" max="3" width="14.5703125" style="318" customWidth="1"/>
    <col min="4" max="4" width="25.140625" style="319" customWidth="1"/>
    <col min="5" max="5" width="19.7109375" style="318" customWidth="1"/>
    <col min="6" max="6" width="21.85546875" style="318" customWidth="1"/>
    <col min="7" max="7" width="22.42578125" style="318" customWidth="1"/>
    <col min="8" max="9" width="18.28515625" style="318" customWidth="1"/>
    <col min="10" max="10" width="100.85546875" style="318" customWidth="1"/>
    <col min="11" max="11" width="14.140625" style="321" hidden="1" customWidth="1"/>
    <col min="12" max="12" width="14.140625" style="2" hidden="1" customWidth="1"/>
    <col min="13" max="14" width="15" style="2" hidden="1" customWidth="1"/>
    <col min="15" max="15" width="14" hidden="1" customWidth="1"/>
  </cols>
  <sheetData>
    <row r="1" spans="1:14">
      <c r="B1" s="317" t="s">
        <v>72</v>
      </c>
      <c r="J1" s="320" t="s">
        <v>313</v>
      </c>
      <c r="N1" s="34" t="s">
        <v>26</v>
      </c>
    </row>
    <row r="2" spans="1:14" ht="27.75" thickBot="1">
      <c r="A2" s="1022" t="str">
        <f>'[1]Приложение 1 (ОТЧЕТНЫЙ ПЕРИОД) '!A2:J2</f>
        <v xml:space="preserve">ИНФОРМАЦИЯ
 по показателям и мероприятиям дорожных карт по достижению показателей
 Указа Президента Российской Федерации от 07.05.2018 № 204
муниципальное образование </v>
      </c>
      <c r="B2" s="1022"/>
      <c r="C2" s="1022"/>
      <c r="D2" s="1022"/>
      <c r="E2" s="1022"/>
      <c r="F2" s="1022"/>
      <c r="G2" s="1022"/>
      <c r="H2" s="1022"/>
      <c r="I2" s="1022"/>
      <c r="J2" s="1022"/>
      <c r="K2" s="1017" t="s">
        <v>30</v>
      </c>
      <c r="L2" s="1017"/>
      <c r="M2" s="1017"/>
      <c r="N2" s="1017"/>
    </row>
    <row r="3" spans="1:14" ht="39.75" thickBot="1">
      <c r="A3" s="14" t="s">
        <v>0</v>
      </c>
      <c r="B3" s="15" t="s">
        <v>1</v>
      </c>
      <c r="C3" s="1023"/>
      <c r="D3" s="1024"/>
      <c r="E3" s="1025" t="s">
        <v>314</v>
      </c>
      <c r="F3" s="1026"/>
      <c r="G3" s="1026"/>
      <c r="H3" s="1026"/>
      <c r="I3" s="1026"/>
      <c r="J3" s="1225" t="s">
        <v>315</v>
      </c>
      <c r="K3" s="322"/>
      <c r="L3" s="1227"/>
      <c r="M3" s="1194"/>
      <c r="N3" s="1169"/>
    </row>
    <row r="4" spans="1:14" ht="128.25" customHeight="1" thickBot="1">
      <c r="A4" s="14"/>
      <c r="B4" s="127" t="s">
        <v>95</v>
      </c>
      <c r="C4" s="323" t="s">
        <v>316</v>
      </c>
      <c r="D4" s="324"/>
      <c r="E4" s="325"/>
      <c r="F4" s="324"/>
      <c r="G4" s="326" t="s">
        <v>317</v>
      </c>
      <c r="H4" s="327"/>
      <c r="I4" s="328"/>
      <c r="J4" s="1226"/>
      <c r="K4" s="329"/>
      <c r="L4" s="18"/>
      <c r="M4" s="25"/>
      <c r="N4" s="1170"/>
    </row>
    <row r="5" spans="1:14" s="28" customFormat="1" ht="26.25" thickBot="1">
      <c r="A5" s="1037"/>
      <c r="B5" s="1178" t="s">
        <v>50</v>
      </c>
      <c r="C5" s="1180"/>
      <c r="D5" s="330" t="s">
        <v>9</v>
      </c>
      <c r="E5" s="331"/>
      <c r="F5" s="331"/>
      <c r="G5" s="331">
        <f t="shared" ref="G5:N5" si="0">G6+G7+G8</f>
        <v>206.2405</v>
      </c>
      <c r="H5" s="331"/>
      <c r="I5" s="331"/>
      <c r="J5" s="1234"/>
      <c r="K5" s="332">
        <f t="shared" si="0"/>
        <v>0</v>
      </c>
      <c r="L5" s="160">
        <f t="shared" si="0"/>
        <v>0</v>
      </c>
      <c r="M5" s="160">
        <f t="shared" si="0"/>
        <v>0</v>
      </c>
      <c r="N5" s="160">
        <f t="shared" si="0"/>
        <v>0</v>
      </c>
    </row>
    <row r="6" spans="1:14" s="28" customFormat="1" ht="27" thickBot="1">
      <c r="A6" s="1038"/>
      <c r="B6" s="1179"/>
      <c r="C6" s="1181"/>
      <c r="D6" s="333" t="s">
        <v>18</v>
      </c>
      <c r="E6" s="334"/>
      <c r="F6" s="334"/>
      <c r="G6" s="334">
        <f>G11+G409</f>
        <v>30.23</v>
      </c>
      <c r="H6" s="334"/>
      <c r="I6" s="334"/>
      <c r="J6" s="1235"/>
      <c r="K6" s="332">
        <f t="shared" ref="K6:N8" si="1">K11+K409</f>
        <v>0</v>
      </c>
      <c r="L6" s="160">
        <f t="shared" si="1"/>
        <v>0</v>
      </c>
      <c r="M6" s="160">
        <f t="shared" si="1"/>
        <v>0</v>
      </c>
      <c r="N6" s="160">
        <f t="shared" si="1"/>
        <v>0</v>
      </c>
    </row>
    <row r="7" spans="1:14" s="28" customFormat="1" ht="27" thickBot="1">
      <c r="A7" s="1038"/>
      <c r="B7" s="1179"/>
      <c r="C7" s="1181"/>
      <c r="D7" s="333" t="s">
        <v>10</v>
      </c>
      <c r="E7" s="334"/>
      <c r="F7" s="334"/>
      <c r="G7" s="334">
        <f>G12+G410</f>
        <v>115.04900000000001</v>
      </c>
      <c r="H7" s="334"/>
      <c r="I7" s="334"/>
      <c r="J7" s="1235"/>
      <c r="K7" s="332">
        <f t="shared" si="1"/>
        <v>0</v>
      </c>
      <c r="L7" s="160">
        <f t="shared" si="1"/>
        <v>0</v>
      </c>
      <c r="M7" s="160">
        <f t="shared" si="1"/>
        <v>0</v>
      </c>
      <c r="N7" s="160">
        <f t="shared" si="1"/>
        <v>0</v>
      </c>
    </row>
    <row r="8" spans="1:14" s="28" customFormat="1" ht="27" thickBot="1">
      <c r="A8" s="1039"/>
      <c r="B8" s="1202"/>
      <c r="C8" s="1233"/>
      <c r="D8" s="335" t="s">
        <v>11</v>
      </c>
      <c r="E8" s="336"/>
      <c r="F8" s="336"/>
      <c r="G8" s="336">
        <f>G13+G411</f>
        <v>60.961500000000001</v>
      </c>
      <c r="H8" s="336"/>
      <c r="I8" s="336"/>
      <c r="J8" s="1236"/>
      <c r="K8" s="332">
        <f t="shared" si="1"/>
        <v>0</v>
      </c>
      <c r="L8" s="160">
        <f t="shared" si="1"/>
        <v>0</v>
      </c>
      <c r="M8" s="160">
        <f t="shared" si="1"/>
        <v>0</v>
      </c>
      <c r="N8" s="160">
        <f t="shared" si="1"/>
        <v>0</v>
      </c>
    </row>
    <row r="9" spans="1:14" s="27" customFormat="1" ht="23.25" thickBot="1">
      <c r="A9" s="41"/>
      <c r="B9" s="45"/>
      <c r="C9" s="42"/>
      <c r="D9" s="46"/>
      <c r="E9" s="43"/>
      <c r="F9" s="43"/>
      <c r="G9" s="43"/>
      <c r="H9" s="43"/>
      <c r="I9" s="43"/>
      <c r="J9" s="43"/>
      <c r="K9" s="337"/>
      <c r="L9" s="43"/>
      <c r="M9" s="43"/>
      <c r="N9" s="44"/>
    </row>
    <row r="10" spans="1:14" s="28" customFormat="1" ht="22.5">
      <c r="A10" s="1099"/>
      <c r="B10" s="1184" t="s">
        <v>318</v>
      </c>
      <c r="C10" s="1187"/>
      <c r="D10" s="58" t="s">
        <v>9</v>
      </c>
      <c r="E10" s="59"/>
      <c r="F10" s="59"/>
      <c r="G10" s="59">
        <f t="shared" ref="G10:N10" si="2">SUM(G11:G13)</f>
        <v>148.4085</v>
      </c>
      <c r="H10" s="59"/>
      <c r="I10" s="59"/>
      <c r="J10" s="1237"/>
      <c r="K10" s="338">
        <f t="shared" si="2"/>
        <v>0</v>
      </c>
      <c r="L10" s="59">
        <f t="shared" si="2"/>
        <v>0</v>
      </c>
      <c r="M10" s="59">
        <f t="shared" si="2"/>
        <v>0</v>
      </c>
      <c r="N10" s="60">
        <f t="shared" si="2"/>
        <v>0</v>
      </c>
    </row>
    <row r="11" spans="1:14" s="28" customFormat="1" ht="23.25">
      <c r="A11" s="1100"/>
      <c r="B11" s="1185"/>
      <c r="C11" s="1188"/>
      <c r="D11" s="47" t="s">
        <v>18</v>
      </c>
      <c r="E11" s="70"/>
      <c r="F11" s="70"/>
      <c r="G11" s="70">
        <f>G46+G84+G138+G167+G196+G225+G254+G283+G312+G341+G370+G399</f>
        <v>30.23</v>
      </c>
      <c r="H11" s="70"/>
      <c r="I11" s="70"/>
      <c r="J11" s="1238"/>
      <c r="K11" s="339">
        <f t="shared" ref="K11:M13" si="3">K46+K84+K138+K167+K196+K225+K254+K283+K312+K341+K370+K399</f>
        <v>0</v>
      </c>
      <c r="L11" s="70">
        <f t="shared" si="3"/>
        <v>0</v>
      </c>
      <c r="M11" s="70">
        <f t="shared" si="3"/>
        <v>0</v>
      </c>
      <c r="N11" s="67">
        <f>E11+H11+I11+K11+L11+M11</f>
        <v>0</v>
      </c>
    </row>
    <row r="12" spans="1:14" s="28" customFormat="1" ht="23.25">
      <c r="A12" s="1100"/>
      <c r="B12" s="1185"/>
      <c r="C12" s="1188"/>
      <c r="D12" s="47" t="s">
        <v>10</v>
      </c>
      <c r="E12" s="70"/>
      <c r="F12" s="70"/>
      <c r="G12" s="70">
        <f>G47+G85+G139+G168+G197+G226+G255+G284+G313+G342+G371+G400</f>
        <v>59.273000000000003</v>
      </c>
      <c r="H12" s="70"/>
      <c r="I12" s="70"/>
      <c r="J12" s="1238"/>
      <c r="K12" s="339">
        <f t="shared" si="3"/>
        <v>0</v>
      </c>
      <c r="L12" s="70">
        <f t="shared" si="3"/>
        <v>0</v>
      </c>
      <c r="M12" s="70">
        <f t="shared" si="3"/>
        <v>0</v>
      </c>
      <c r="N12" s="67">
        <f t="shared" ref="N12:N13" si="4">E12+H12+I12+K12+L12+M12</f>
        <v>0</v>
      </c>
    </row>
    <row r="13" spans="1:14" s="28" customFormat="1" ht="24" thickBot="1">
      <c r="A13" s="1101"/>
      <c r="B13" s="1186"/>
      <c r="C13" s="1189"/>
      <c r="D13" s="340" t="s">
        <v>11</v>
      </c>
      <c r="E13" s="341"/>
      <c r="F13" s="341"/>
      <c r="G13" s="341">
        <f>G48+G86+G140+G169+G198+G227+G256+G285+G314+G343+G372+G401</f>
        <v>58.905500000000004</v>
      </c>
      <c r="H13" s="341"/>
      <c r="I13" s="341"/>
      <c r="J13" s="1239"/>
      <c r="K13" s="342">
        <f t="shared" si="3"/>
        <v>0</v>
      </c>
      <c r="L13" s="68">
        <f t="shared" si="3"/>
        <v>0</v>
      </c>
      <c r="M13" s="68">
        <f t="shared" si="3"/>
        <v>0</v>
      </c>
      <c r="N13" s="69">
        <f t="shared" si="4"/>
        <v>0</v>
      </c>
    </row>
    <row r="14" spans="1:14" s="27" customFormat="1" ht="21" thickBot="1">
      <c r="A14" s="73"/>
      <c r="B14" s="46"/>
      <c r="C14" s="42"/>
      <c r="D14" s="46"/>
      <c r="E14" s="74"/>
      <c r="F14" s="74"/>
      <c r="G14" s="74"/>
      <c r="H14" s="74"/>
      <c r="I14" s="74"/>
      <c r="J14" s="74"/>
      <c r="K14" s="343"/>
      <c r="L14" s="74"/>
      <c r="M14" s="74"/>
      <c r="N14" s="75"/>
    </row>
    <row r="15" spans="1:14" ht="27.75" thickBot="1">
      <c r="A15" s="51"/>
      <c r="B15" s="52"/>
      <c r="C15" s="52"/>
      <c r="D15" s="52"/>
      <c r="E15" s="77" t="s">
        <v>319</v>
      </c>
      <c r="F15" s="76" t="s">
        <v>52</v>
      </c>
      <c r="G15" s="78"/>
      <c r="H15" s="52"/>
      <c r="I15" s="52"/>
      <c r="J15" s="52"/>
      <c r="K15" s="344"/>
      <c r="L15" s="52"/>
      <c r="M15" s="52"/>
      <c r="N15" s="53"/>
    </row>
    <row r="16" spans="1:14" ht="21" thickBot="1">
      <c r="A16" s="967" t="s">
        <v>31</v>
      </c>
      <c r="B16" s="968"/>
      <c r="C16" s="968"/>
      <c r="D16" s="968"/>
      <c r="E16" s="968"/>
      <c r="F16" s="968"/>
      <c r="G16" s="968"/>
      <c r="H16" s="968"/>
      <c r="I16" s="968"/>
      <c r="J16" s="968"/>
      <c r="K16" s="968"/>
      <c r="L16" s="968"/>
      <c r="M16" s="968"/>
      <c r="N16" s="969"/>
    </row>
    <row r="17" spans="1:18" ht="19.5">
      <c r="A17" s="931" t="s">
        <v>12</v>
      </c>
      <c r="B17" s="5" t="s">
        <v>23</v>
      </c>
      <c r="C17" s="61"/>
      <c r="D17" s="62"/>
      <c r="E17" s="61"/>
      <c r="F17" s="61"/>
      <c r="G17" s="61"/>
      <c r="H17" s="61"/>
      <c r="I17" s="61"/>
      <c r="J17" s="63"/>
      <c r="K17" s="345"/>
      <c r="L17" s="64"/>
      <c r="M17" s="64"/>
      <c r="N17" s="65"/>
    </row>
    <row r="18" spans="1:18">
      <c r="A18" s="933"/>
      <c r="B18" s="346" t="s">
        <v>24</v>
      </c>
      <c r="C18" s="20"/>
      <c r="D18" s="347"/>
      <c r="E18" s="20"/>
      <c r="F18" s="20"/>
      <c r="G18" s="20"/>
      <c r="H18" s="20"/>
      <c r="I18" s="20"/>
      <c r="J18" s="29"/>
      <c r="K18" s="348"/>
      <c r="L18" s="20"/>
      <c r="M18" s="20"/>
      <c r="N18" s="21"/>
    </row>
    <row r="19" spans="1:18" s="24" customFormat="1" ht="19.5">
      <c r="A19" s="10"/>
      <c r="B19" s="11" t="s">
        <v>14</v>
      </c>
      <c r="C19" s="1228"/>
      <c r="D19" s="1229"/>
      <c r="E19" s="1229"/>
      <c r="F19" s="1229"/>
      <c r="G19" s="1229"/>
      <c r="H19" s="1229"/>
      <c r="I19" s="1229"/>
      <c r="J19" s="1229"/>
      <c r="K19" s="950"/>
      <c r="L19" s="950"/>
      <c r="M19" s="950"/>
      <c r="N19" s="951"/>
      <c r="R19" s="349"/>
    </row>
    <row r="20" spans="1:18" s="27" customFormat="1" ht="22.5">
      <c r="A20" s="907" t="s">
        <v>16</v>
      </c>
      <c r="B20" s="895" t="s">
        <v>33</v>
      </c>
      <c r="C20" s="350"/>
      <c r="D20" s="351" t="s">
        <v>17</v>
      </c>
      <c r="E20" s="56"/>
      <c r="F20" s="56"/>
      <c r="G20" s="352">
        <f t="shared" ref="G20" si="5">SUM(G21:G23)</f>
        <v>0</v>
      </c>
      <c r="H20" s="56"/>
      <c r="I20" s="56"/>
      <c r="J20" s="1230"/>
      <c r="K20" s="353">
        <f t="shared" ref="K20:M20" si="6">SUM(K21:K23)</f>
        <v>0</v>
      </c>
      <c r="L20" s="56">
        <f t="shared" si="6"/>
        <v>0</v>
      </c>
      <c r="M20" s="56">
        <f t="shared" si="6"/>
        <v>0</v>
      </c>
      <c r="N20" s="66">
        <f>E20+H20+I20+K20+L20+M20</f>
        <v>0</v>
      </c>
    </row>
    <row r="21" spans="1:18" s="24" customFormat="1" ht="23.25">
      <c r="A21" s="908"/>
      <c r="B21" s="896"/>
      <c r="C21" s="354"/>
      <c r="D21" s="355" t="s">
        <v>18</v>
      </c>
      <c r="E21" s="197"/>
      <c r="F21" s="197"/>
      <c r="G21" s="356"/>
      <c r="H21" s="357"/>
      <c r="I21" s="357"/>
      <c r="J21" s="1231"/>
      <c r="K21" s="358"/>
      <c r="L21" s="198"/>
      <c r="M21" s="198"/>
      <c r="N21" s="222">
        <f t="shared" ref="N21:N23" si="7">E21+H21+I21+K21+L21+M21</f>
        <v>0</v>
      </c>
    </row>
    <row r="22" spans="1:18" s="24" customFormat="1" ht="23.25">
      <c r="A22" s="908"/>
      <c r="B22" s="896"/>
      <c r="C22" s="354"/>
      <c r="D22" s="355" t="s">
        <v>10</v>
      </c>
      <c r="E22" s="197"/>
      <c r="F22" s="197"/>
      <c r="G22" s="356"/>
      <c r="H22" s="357"/>
      <c r="I22" s="357"/>
      <c r="J22" s="1231"/>
      <c r="K22" s="358"/>
      <c r="L22" s="198"/>
      <c r="M22" s="198"/>
      <c r="N22" s="222">
        <f t="shared" si="7"/>
        <v>0</v>
      </c>
    </row>
    <row r="23" spans="1:18" s="24" customFormat="1" ht="22.5">
      <c r="A23" s="909"/>
      <c r="B23" s="897"/>
      <c r="C23" s="359"/>
      <c r="D23" s="355" t="s">
        <v>11</v>
      </c>
      <c r="E23" s="197"/>
      <c r="F23" s="197"/>
      <c r="G23" s="356"/>
      <c r="H23" s="360"/>
      <c r="I23" s="360"/>
      <c r="J23" s="1232"/>
      <c r="K23" s="358"/>
      <c r="L23" s="198"/>
      <c r="M23" s="198"/>
      <c r="N23" s="66">
        <f t="shared" si="7"/>
        <v>0</v>
      </c>
    </row>
    <row r="24" spans="1:18" ht="19.5">
      <c r="A24" s="932" t="s">
        <v>13</v>
      </c>
      <c r="B24" s="22" t="s">
        <v>23</v>
      </c>
      <c r="C24" s="200"/>
      <c r="D24" s="200"/>
      <c r="E24" s="200"/>
      <c r="F24" s="200"/>
      <c r="G24" s="200"/>
      <c r="H24" s="200"/>
      <c r="I24" s="200"/>
      <c r="J24" s="201"/>
      <c r="K24" s="358"/>
      <c r="L24" s="198"/>
      <c r="M24" s="198"/>
      <c r="N24" s="202"/>
    </row>
    <row r="25" spans="1:18">
      <c r="A25" s="933"/>
      <c r="B25" s="346" t="s">
        <v>24</v>
      </c>
      <c r="C25" s="311"/>
      <c r="D25" s="361"/>
      <c r="E25" s="311"/>
      <c r="F25" s="311"/>
      <c r="G25" s="311"/>
      <c r="H25" s="311"/>
      <c r="I25" s="311"/>
      <c r="J25" s="362"/>
      <c r="K25" s="363"/>
      <c r="L25" s="362"/>
      <c r="M25" s="311"/>
      <c r="N25" s="364"/>
    </row>
    <row r="26" spans="1:18" s="24" customFormat="1" ht="19.5">
      <c r="A26" s="10"/>
      <c r="B26" s="11" t="s">
        <v>14</v>
      </c>
      <c r="C26" s="1243"/>
      <c r="D26" s="1244"/>
      <c r="E26" s="1244"/>
      <c r="F26" s="1244"/>
      <c r="G26" s="1244"/>
      <c r="H26" s="1244"/>
      <c r="I26" s="1244"/>
      <c r="J26" s="1244"/>
      <c r="K26" s="1245"/>
      <c r="L26" s="1245"/>
      <c r="M26" s="1245"/>
      <c r="N26" s="1246"/>
    </row>
    <row r="27" spans="1:18" s="27" customFormat="1" ht="22.5">
      <c r="A27" s="907" t="s">
        <v>28</v>
      </c>
      <c r="B27" s="895" t="s">
        <v>33</v>
      </c>
      <c r="C27" s="350"/>
      <c r="D27" s="351" t="s">
        <v>17</v>
      </c>
      <c r="E27" s="56"/>
      <c r="F27" s="56"/>
      <c r="G27" s="352">
        <f t="shared" ref="G27" si="8">SUM(G28:G30)</f>
        <v>0</v>
      </c>
      <c r="H27" s="56"/>
      <c r="I27" s="56"/>
      <c r="J27" s="1230"/>
      <c r="K27" s="365">
        <f t="shared" ref="K27:M27" si="9">SUM(K28:K30)</f>
        <v>0</v>
      </c>
      <c r="L27" s="56">
        <f t="shared" si="9"/>
        <v>0</v>
      </c>
      <c r="M27" s="56">
        <f t="shared" si="9"/>
        <v>0</v>
      </c>
      <c r="N27" s="66">
        <f>E27+H27+I27+K27+L27+M27</f>
        <v>0</v>
      </c>
    </row>
    <row r="28" spans="1:18" s="24" customFormat="1" ht="23.25">
      <c r="A28" s="908"/>
      <c r="B28" s="896"/>
      <c r="C28" s="354"/>
      <c r="D28" s="355" t="s">
        <v>18</v>
      </c>
      <c r="E28" s="197"/>
      <c r="F28" s="197"/>
      <c r="G28" s="356"/>
      <c r="H28" s="357"/>
      <c r="I28" s="357"/>
      <c r="J28" s="1231"/>
      <c r="K28" s="366"/>
      <c r="L28" s="198"/>
      <c r="M28" s="198"/>
      <c r="N28" s="222">
        <f t="shared" ref="N28:N30" si="10">E28+H28+I28+K28+L28+M28</f>
        <v>0</v>
      </c>
    </row>
    <row r="29" spans="1:18" s="24" customFormat="1" ht="23.25">
      <c r="A29" s="908"/>
      <c r="B29" s="896"/>
      <c r="C29" s="354"/>
      <c r="D29" s="355" t="s">
        <v>10</v>
      </c>
      <c r="E29" s="197"/>
      <c r="F29" s="197"/>
      <c r="G29" s="356"/>
      <c r="H29" s="357"/>
      <c r="I29" s="357"/>
      <c r="J29" s="1231"/>
      <c r="K29" s="366"/>
      <c r="L29" s="198"/>
      <c r="M29" s="198"/>
      <c r="N29" s="222">
        <f t="shared" si="10"/>
        <v>0</v>
      </c>
    </row>
    <row r="30" spans="1:18" s="24" customFormat="1" ht="22.5">
      <c r="A30" s="908"/>
      <c r="B30" s="897"/>
      <c r="C30" s="359"/>
      <c r="D30" s="355" t="s">
        <v>11</v>
      </c>
      <c r="E30" s="197"/>
      <c r="F30" s="197"/>
      <c r="G30" s="356"/>
      <c r="H30" s="360"/>
      <c r="I30" s="360"/>
      <c r="J30" s="1232"/>
      <c r="K30" s="366"/>
      <c r="L30" s="198"/>
      <c r="M30" s="198"/>
      <c r="N30" s="66">
        <f t="shared" si="10"/>
        <v>0</v>
      </c>
    </row>
    <row r="31" spans="1:18" ht="39.75" thickBot="1">
      <c r="A31" s="293" t="s">
        <v>27</v>
      </c>
      <c r="B31" s="294" t="s">
        <v>29</v>
      </c>
      <c r="C31" s="303"/>
      <c r="D31" s="303"/>
      <c r="E31" s="303"/>
      <c r="F31" s="303"/>
      <c r="G31" s="303"/>
      <c r="H31" s="303"/>
      <c r="I31" s="303"/>
      <c r="J31" s="297"/>
      <c r="K31" s="367"/>
      <c r="L31" s="298"/>
      <c r="M31" s="298"/>
      <c r="N31" s="299"/>
    </row>
    <row r="32" spans="1:18" ht="21" customHeight="1" thickBot="1">
      <c r="A32" s="1018" t="s">
        <v>99</v>
      </c>
      <c r="B32" s="929"/>
      <c r="C32" s="929"/>
      <c r="D32" s="929"/>
      <c r="E32" s="929"/>
      <c r="F32" s="929"/>
      <c r="G32" s="929"/>
      <c r="H32" s="929"/>
      <c r="I32" s="929"/>
      <c r="J32" s="929"/>
      <c r="K32" s="929"/>
      <c r="L32" s="929"/>
      <c r="M32" s="929"/>
      <c r="N32" s="929"/>
      <c r="O32" s="930"/>
    </row>
    <row r="33" spans="1:19" ht="19.5">
      <c r="A33" s="931" t="s">
        <v>12</v>
      </c>
      <c r="B33" s="5" t="s">
        <v>23</v>
      </c>
      <c r="C33" s="23"/>
      <c r="D33" s="368"/>
      <c r="E33" s="23"/>
      <c r="F33" s="23"/>
      <c r="G33" s="23"/>
      <c r="H33" s="23"/>
      <c r="I33" s="23"/>
      <c r="J33" s="30"/>
      <c r="K33" s="369"/>
      <c r="L33" s="4"/>
      <c r="M33" s="4"/>
      <c r="N33" s="26"/>
    </row>
    <row r="34" spans="1:19">
      <c r="A34" s="932"/>
      <c r="B34" s="6" t="s">
        <v>24</v>
      </c>
      <c r="C34" s="9"/>
      <c r="D34" s="370"/>
      <c r="E34" s="9"/>
      <c r="F34" s="9"/>
      <c r="G34" s="9"/>
      <c r="H34" s="9"/>
      <c r="I34" s="9"/>
      <c r="J34" s="33"/>
      <c r="K34" s="371"/>
      <c r="L34" s="7"/>
      <c r="M34" s="7"/>
      <c r="N34" s="8"/>
    </row>
    <row r="35" spans="1:19" ht="19.5">
      <c r="A35" s="12"/>
      <c r="B35" s="13" t="s">
        <v>14</v>
      </c>
      <c r="C35" s="1240" t="s">
        <v>15</v>
      </c>
      <c r="D35" s="1240"/>
      <c r="E35" s="1240"/>
      <c r="F35" s="1240"/>
      <c r="G35" s="1240"/>
      <c r="H35" s="1240"/>
      <c r="I35" s="1240"/>
      <c r="J35" s="1240"/>
      <c r="K35" s="950"/>
      <c r="L35" s="950"/>
      <c r="M35" s="950"/>
      <c r="N35" s="951"/>
    </row>
    <row r="36" spans="1:19" s="28" customFormat="1" ht="22.5" customHeight="1">
      <c r="A36" s="908" t="s">
        <v>16</v>
      </c>
      <c r="B36" s="910" t="s">
        <v>109</v>
      </c>
      <c r="C36" s="1296"/>
      <c r="D36" s="351" t="s">
        <v>17</v>
      </c>
      <c r="E36" s="56"/>
      <c r="F36" s="56"/>
      <c r="G36" s="352">
        <f t="shared" ref="G36" si="11">SUM(G37:G39)</f>
        <v>50.33</v>
      </c>
      <c r="H36" s="56"/>
      <c r="I36" s="56"/>
      <c r="J36" s="1241" t="s">
        <v>312</v>
      </c>
      <c r="K36" s="365">
        <f t="shared" ref="K36:M36" si="12">SUM(K37:K39)</f>
        <v>0</v>
      </c>
      <c r="L36" s="56">
        <f t="shared" si="12"/>
        <v>0</v>
      </c>
      <c r="M36" s="56">
        <f t="shared" si="12"/>
        <v>0</v>
      </c>
      <c r="N36" s="66">
        <f>E36+H36+I36+K36+L36+M36</f>
        <v>0</v>
      </c>
    </row>
    <row r="37" spans="1:19" s="24" customFormat="1" ht="23.25">
      <c r="A37" s="908"/>
      <c r="B37" s="910"/>
      <c r="C37" s="1173"/>
      <c r="D37" s="355" t="s">
        <v>18</v>
      </c>
      <c r="E37" s="197"/>
      <c r="F37" s="197"/>
      <c r="G37" s="291">
        <v>0</v>
      </c>
      <c r="H37" s="357"/>
      <c r="I37" s="357"/>
      <c r="J37" s="1242"/>
      <c r="K37" s="366"/>
      <c r="L37" s="198"/>
      <c r="M37" s="198"/>
      <c r="N37" s="222">
        <f t="shared" ref="N37:N48" si="13">E37+H37+I37+K37+L37+M37</f>
        <v>0</v>
      </c>
    </row>
    <row r="38" spans="1:19" s="24" customFormat="1" ht="23.25">
      <c r="A38" s="908"/>
      <c r="B38" s="910"/>
      <c r="C38" s="1173"/>
      <c r="D38" s="355" t="s">
        <v>10</v>
      </c>
      <c r="E38" s="197"/>
      <c r="F38" s="197"/>
      <c r="G38" s="308">
        <v>46.65</v>
      </c>
      <c r="H38" s="357"/>
      <c r="I38" s="357"/>
      <c r="J38" s="1242"/>
      <c r="K38" s="366"/>
      <c r="L38" s="198"/>
      <c r="M38" s="198"/>
      <c r="N38" s="222">
        <f t="shared" si="13"/>
        <v>0</v>
      </c>
    </row>
    <row r="39" spans="1:19" s="24" customFormat="1" ht="409.5" customHeight="1">
      <c r="A39" s="908"/>
      <c r="B39" s="895"/>
      <c r="C39" s="1264"/>
      <c r="D39" s="433" t="s">
        <v>11</v>
      </c>
      <c r="E39" s="411"/>
      <c r="F39" s="411"/>
      <c r="G39" s="292">
        <v>3.68</v>
      </c>
      <c r="H39" s="434"/>
      <c r="I39" s="434"/>
      <c r="J39" s="1242"/>
      <c r="K39" s="435"/>
      <c r="L39" s="436"/>
      <c r="M39" s="436"/>
      <c r="N39" s="309">
        <f t="shared" si="13"/>
        <v>0</v>
      </c>
    </row>
    <row r="40" spans="1:19" s="24" customFormat="1" ht="43.5" customHeight="1">
      <c r="A40" s="1006" t="s">
        <v>114</v>
      </c>
      <c r="B40" s="1006"/>
      <c r="C40" s="1006"/>
      <c r="D40" s="1006"/>
      <c r="E40" s="1006"/>
      <c r="F40" s="1006"/>
      <c r="G40" s="1006"/>
      <c r="H40" s="1006"/>
      <c r="I40" s="1006"/>
      <c r="J40" s="1006"/>
      <c r="K40" s="1006"/>
      <c r="L40" s="1006"/>
      <c r="M40" s="1006"/>
      <c r="N40" s="1006"/>
      <c r="O40" s="1006"/>
      <c r="S40" s="432"/>
    </row>
    <row r="41" spans="1:19" s="24" customFormat="1" ht="43.5" customHeight="1">
      <c r="A41" s="1293"/>
      <c r="B41" s="945" t="s">
        <v>163</v>
      </c>
      <c r="C41" s="1297"/>
      <c r="D41" s="351" t="s">
        <v>17</v>
      </c>
      <c r="E41" s="235"/>
      <c r="F41" s="235"/>
      <c r="G41" s="352">
        <f t="shared" ref="G41" si="14">SUM(G42:G44)</f>
        <v>2.4535</v>
      </c>
      <c r="H41" s="235"/>
      <c r="I41" s="235"/>
      <c r="J41" s="1272" t="s">
        <v>299</v>
      </c>
      <c r="K41" s="442"/>
      <c r="L41" s="442"/>
      <c r="M41" s="442"/>
      <c r="N41" s="443"/>
      <c r="O41" s="444"/>
      <c r="S41" s="445"/>
    </row>
    <row r="42" spans="1:19" s="24" customFormat="1" ht="31.5" customHeight="1">
      <c r="A42" s="1294"/>
      <c r="B42" s="945"/>
      <c r="C42" s="1298"/>
      <c r="D42" s="355" t="s">
        <v>18</v>
      </c>
      <c r="E42" s="235"/>
      <c r="F42" s="235"/>
      <c r="G42" s="244">
        <v>0</v>
      </c>
      <c r="H42" s="235"/>
      <c r="I42" s="235"/>
      <c r="J42" s="1258"/>
      <c r="K42" s="442"/>
      <c r="L42" s="442"/>
      <c r="M42" s="442"/>
      <c r="N42" s="443"/>
      <c r="O42" s="444"/>
      <c r="S42" s="445"/>
    </row>
    <row r="43" spans="1:19" s="24" customFormat="1" ht="30" customHeight="1">
      <c r="A43" s="1294"/>
      <c r="B43" s="945"/>
      <c r="C43" s="1298"/>
      <c r="D43" s="355" t="s">
        <v>10</v>
      </c>
      <c r="E43" s="235"/>
      <c r="F43" s="235"/>
      <c r="G43" s="244">
        <v>2.38</v>
      </c>
      <c r="H43" s="235"/>
      <c r="I43" s="235"/>
      <c r="J43" s="1258"/>
      <c r="K43" s="442"/>
      <c r="L43" s="442"/>
      <c r="M43" s="442"/>
      <c r="N43" s="443"/>
      <c r="O43" s="444"/>
      <c r="S43" s="445"/>
    </row>
    <row r="44" spans="1:19" s="24" customFormat="1" ht="82.5" customHeight="1">
      <c r="A44" s="1295"/>
      <c r="B44" s="945"/>
      <c r="C44" s="1299"/>
      <c r="D44" s="355" t="s">
        <v>11</v>
      </c>
      <c r="E44" s="235"/>
      <c r="F44" s="235"/>
      <c r="G44" s="245">
        <v>7.3499999999999996E-2</v>
      </c>
      <c r="H44" s="235"/>
      <c r="I44" s="235"/>
      <c r="J44" s="1300"/>
      <c r="K44" s="442"/>
      <c r="L44" s="442"/>
      <c r="M44" s="442"/>
      <c r="N44" s="443"/>
      <c r="O44" s="444"/>
      <c r="S44" s="445"/>
    </row>
    <row r="45" spans="1:19" s="28" customFormat="1" ht="40.5">
      <c r="A45" s="1247" t="str">
        <f>E15</f>
        <v>I</v>
      </c>
      <c r="B45" s="437" t="s">
        <v>51</v>
      </c>
      <c r="C45" s="1248"/>
      <c r="D45" s="438" t="s">
        <v>9</v>
      </c>
      <c r="E45" s="439"/>
      <c r="F45" s="439"/>
      <c r="G45" s="439">
        <f t="shared" ref="G45" si="15">G46+G47+G48</f>
        <v>52.783500000000004</v>
      </c>
      <c r="H45" s="439"/>
      <c r="I45" s="439"/>
      <c r="J45" s="1249"/>
      <c r="K45" s="440">
        <f t="shared" ref="K45:N45" si="16">K46+K47+K48</f>
        <v>0</v>
      </c>
      <c r="L45" s="439">
        <f t="shared" si="16"/>
        <v>0</v>
      </c>
      <c r="M45" s="439">
        <f t="shared" si="16"/>
        <v>0</v>
      </c>
      <c r="N45" s="441">
        <f t="shared" si="16"/>
        <v>0</v>
      </c>
    </row>
    <row r="46" spans="1:19" s="35" customFormat="1">
      <c r="A46" s="986"/>
      <c r="B46" s="993" t="str">
        <f>F15</f>
        <v>ДЕМОГРАФИЯ</v>
      </c>
      <c r="C46" s="988"/>
      <c r="D46" s="38" t="s">
        <v>18</v>
      </c>
      <c r="E46" s="205"/>
      <c r="F46" s="205"/>
      <c r="G46" s="205">
        <f>G37+G42</f>
        <v>0</v>
      </c>
      <c r="H46" s="205"/>
      <c r="I46" s="205"/>
      <c r="J46" s="1250"/>
      <c r="K46" s="358"/>
      <c r="L46" s="206"/>
      <c r="M46" s="206"/>
      <c r="N46" s="372">
        <f t="shared" si="13"/>
        <v>0</v>
      </c>
    </row>
    <row r="47" spans="1:19" s="35" customFormat="1">
      <c r="A47" s="986"/>
      <c r="B47" s="1175"/>
      <c r="C47" s="988"/>
      <c r="D47" s="38" t="s">
        <v>10</v>
      </c>
      <c r="E47" s="205"/>
      <c r="F47" s="205"/>
      <c r="G47" s="205">
        <f t="shared" ref="G47:G48" si="17">G38+G43</f>
        <v>49.03</v>
      </c>
      <c r="H47" s="205"/>
      <c r="I47" s="205"/>
      <c r="J47" s="1250"/>
      <c r="K47" s="358"/>
      <c r="L47" s="206"/>
      <c r="M47" s="206"/>
      <c r="N47" s="372">
        <f t="shared" si="13"/>
        <v>0</v>
      </c>
    </row>
    <row r="48" spans="1:19" s="28" customFormat="1" ht="21" thickBot="1">
      <c r="A48" s="987"/>
      <c r="B48" s="1176"/>
      <c r="C48" s="989"/>
      <c r="D48" s="373" t="s">
        <v>11</v>
      </c>
      <c r="E48" s="374"/>
      <c r="F48" s="374"/>
      <c r="G48" s="205">
        <f t="shared" si="17"/>
        <v>3.7535000000000003</v>
      </c>
      <c r="H48" s="207"/>
      <c r="I48" s="207"/>
      <c r="J48" s="1251"/>
      <c r="K48" s="358"/>
      <c r="L48" s="208"/>
      <c r="M48" s="208"/>
      <c r="N48" s="375">
        <f t="shared" si="13"/>
        <v>0</v>
      </c>
    </row>
    <row r="49" spans="1:14" s="28" customFormat="1" ht="27.75" thickBot="1">
      <c r="A49" s="51"/>
      <c r="B49" s="52"/>
      <c r="C49" s="52"/>
      <c r="D49" s="52"/>
      <c r="E49" s="77" t="s">
        <v>320</v>
      </c>
      <c r="F49" s="76" t="s">
        <v>53</v>
      </c>
      <c r="G49" s="78"/>
      <c r="H49" s="52"/>
      <c r="I49" s="52"/>
      <c r="J49" s="52"/>
      <c r="K49" s="344"/>
      <c r="L49" s="52"/>
      <c r="M49" s="52"/>
      <c r="N49" s="53"/>
    </row>
    <row r="50" spans="1:14" s="28" customFormat="1" ht="26.25" thickBot="1">
      <c r="A50" s="1150"/>
      <c r="B50" s="1151"/>
      <c r="C50" s="1151"/>
      <c r="D50" s="1151"/>
      <c r="E50" s="1151"/>
      <c r="F50" s="1151"/>
      <c r="G50" s="1151"/>
      <c r="H50" s="1151"/>
      <c r="I50" s="1151"/>
      <c r="J50" s="1151"/>
      <c r="K50" s="1200"/>
      <c r="L50" s="1200"/>
      <c r="M50" s="1200"/>
      <c r="N50" s="1201"/>
    </row>
    <row r="51" spans="1:14" s="28" customFormat="1" ht="23.25">
      <c r="A51" s="1147"/>
      <c r="B51" s="169"/>
      <c r="C51" s="376"/>
      <c r="D51" s="192"/>
      <c r="E51" s="171"/>
      <c r="F51" s="171"/>
      <c r="G51" s="171"/>
      <c r="H51" s="171"/>
      <c r="I51" s="171"/>
      <c r="J51" s="184"/>
      <c r="K51" s="377"/>
      <c r="L51" s="171"/>
      <c r="M51" s="171"/>
      <c r="N51" s="185"/>
    </row>
    <row r="52" spans="1:14" s="28" customFormat="1" ht="22.5">
      <c r="A52" s="1148"/>
      <c r="B52" s="6"/>
      <c r="C52" s="378"/>
      <c r="D52" s="193"/>
      <c r="E52" s="172"/>
      <c r="F52" s="162"/>
      <c r="G52" s="162"/>
      <c r="H52" s="162"/>
      <c r="I52" s="162"/>
      <c r="J52" s="186"/>
      <c r="K52" s="379"/>
      <c r="L52" s="162"/>
      <c r="M52" s="162"/>
      <c r="N52" s="187"/>
    </row>
    <row r="53" spans="1:14" s="28" customFormat="1" ht="23.25">
      <c r="A53" s="1148"/>
      <c r="B53" s="163"/>
      <c r="C53" s="380"/>
      <c r="D53" s="194"/>
      <c r="E53" s="165"/>
      <c r="F53" s="165"/>
      <c r="G53" s="165"/>
      <c r="H53" s="165"/>
      <c r="I53" s="165"/>
      <c r="J53" s="188"/>
      <c r="K53" s="381"/>
      <c r="L53" s="165"/>
      <c r="M53" s="165"/>
      <c r="N53" s="189"/>
    </row>
    <row r="54" spans="1:14" s="28" customFormat="1" ht="22.5">
      <c r="A54" s="1148"/>
      <c r="B54" s="6"/>
      <c r="C54" s="378"/>
      <c r="D54" s="193"/>
      <c r="E54" s="172"/>
      <c r="F54" s="162"/>
      <c r="G54" s="162"/>
      <c r="H54" s="162"/>
      <c r="I54" s="162"/>
      <c r="J54" s="186"/>
      <c r="K54" s="379"/>
      <c r="L54" s="162"/>
      <c r="M54" s="162"/>
      <c r="N54" s="187"/>
    </row>
    <row r="55" spans="1:14" s="28" customFormat="1" ht="23.25">
      <c r="A55" s="1148"/>
      <c r="B55" s="163"/>
      <c r="C55" s="380"/>
      <c r="D55" s="194"/>
      <c r="E55" s="165"/>
      <c r="F55" s="165"/>
      <c r="G55" s="165"/>
      <c r="H55" s="165"/>
      <c r="I55" s="165"/>
      <c r="J55" s="188"/>
      <c r="K55" s="381"/>
      <c r="L55" s="165"/>
      <c r="M55" s="165"/>
      <c r="N55" s="189"/>
    </row>
    <row r="56" spans="1:14" s="28" customFormat="1" ht="22.5">
      <c r="A56" s="1148"/>
      <c r="B56" s="6"/>
      <c r="C56" s="378"/>
      <c r="D56" s="193"/>
      <c r="E56" s="172"/>
      <c r="F56" s="162"/>
      <c r="G56" s="162"/>
      <c r="H56" s="162"/>
      <c r="I56" s="162"/>
      <c r="J56" s="186"/>
      <c r="K56" s="379"/>
      <c r="L56" s="162"/>
      <c r="M56" s="162"/>
      <c r="N56" s="187"/>
    </row>
    <row r="57" spans="1:14" s="28" customFormat="1" ht="23.25">
      <c r="A57" s="1148"/>
      <c r="B57" s="163"/>
      <c r="C57" s="380"/>
      <c r="D57" s="194"/>
      <c r="E57" s="165"/>
      <c r="F57" s="165"/>
      <c r="G57" s="165"/>
      <c r="H57" s="165"/>
      <c r="I57" s="165"/>
      <c r="J57" s="188"/>
      <c r="K57" s="381"/>
      <c r="L57" s="165"/>
      <c r="M57" s="165"/>
      <c r="N57" s="189"/>
    </row>
    <row r="58" spans="1:14" s="28" customFormat="1" ht="23.25" thickBot="1">
      <c r="A58" s="1215"/>
      <c r="B58" s="166"/>
      <c r="C58" s="382"/>
      <c r="D58" s="195"/>
      <c r="E58" s="173"/>
      <c r="F58" s="168"/>
      <c r="G58" s="168"/>
      <c r="H58" s="168"/>
      <c r="I58" s="168"/>
      <c r="J58" s="190"/>
      <c r="K58" s="383"/>
      <c r="L58" s="168"/>
      <c r="M58" s="168"/>
      <c r="N58" s="191"/>
    </row>
    <row r="59" spans="1:14" s="28" customFormat="1" ht="21" thickBot="1">
      <c r="A59" s="967" t="s">
        <v>31</v>
      </c>
      <c r="B59" s="968"/>
      <c r="C59" s="968"/>
      <c r="D59" s="968"/>
      <c r="E59" s="968"/>
      <c r="F59" s="968"/>
      <c r="G59" s="968"/>
      <c r="H59" s="968"/>
      <c r="I59" s="968"/>
      <c r="J59" s="968"/>
      <c r="K59" s="968"/>
      <c r="L59" s="968"/>
      <c r="M59" s="968"/>
      <c r="N59" s="969"/>
    </row>
    <row r="60" spans="1:14" s="28" customFormat="1" ht="19.5">
      <c r="A60" s="931" t="s">
        <v>12</v>
      </c>
      <c r="B60" s="5" t="s">
        <v>23</v>
      </c>
      <c r="C60" s="61"/>
      <c r="D60" s="62"/>
      <c r="E60" s="61"/>
      <c r="F60" s="61"/>
      <c r="G60" s="61"/>
      <c r="H60" s="61"/>
      <c r="I60" s="61"/>
      <c r="J60" s="63"/>
      <c r="K60" s="345"/>
      <c r="L60" s="64"/>
      <c r="M60" s="64"/>
      <c r="N60" s="65"/>
    </row>
    <row r="61" spans="1:14" s="28" customFormat="1">
      <c r="A61" s="933"/>
      <c r="B61" s="346" t="s">
        <v>24</v>
      </c>
      <c r="C61" s="20"/>
      <c r="D61" s="347"/>
      <c r="E61" s="20"/>
      <c r="F61" s="20"/>
      <c r="G61" s="20"/>
      <c r="H61" s="20"/>
      <c r="I61" s="20"/>
      <c r="J61" s="29"/>
      <c r="K61" s="348"/>
      <c r="L61" s="20"/>
      <c r="M61" s="20"/>
      <c r="N61" s="21"/>
    </row>
    <row r="62" spans="1:14" s="28" customFormat="1" ht="19.5">
      <c r="A62" s="10"/>
      <c r="B62" s="11" t="s">
        <v>14</v>
      </c>
      <c r="C62" s="1228" t="s">
        <v>15</v>
      </c>
      <c r="D62" s="1229"/>
      <c r="E62" s="1229"/>
      <c r="F62" s="1229"/>
      <c r="G62" s="1229"/>
      <c r="H62" s="1229"/>
      <c r="I62" s="1229"/>
      <c r="J62" s="1229"/>
      <c r="K62" s="950"/>
      <c r="L62" s="950"/>
      <c r="M62" s="950"/>
      <c r="N62" s="951"/>
    </row>
    <row r="63" spans="1:14" s="28" customFormat="1" ht="22.5" customHeight="1">
      <c r="A63" s="907" t="s">
        <v>16</v>
      </c>
      <c r="B63" s="895" t="s">
        <v>171</v>
      </c>
      <c r="C63" s="350"/>
      <c r="D63" s="351" t="s">
        <v>17</v>
      </c>
      <c r="E63" s="56"/>
      <c r="F63" s="56"/>
      <c r="G63" s="352">
        <f t="shared" ref="G63" si="18">SUM(G64:G66)</f>
        <v>1.4999999999999999E-2</v>
      </c>
      <c r="H63" s="56"/>
      <c r="I63" s="56"/>
      <c r="J63" s="1230"/>
      <c r="K63" s="365">
        <f t="shared" ref="K63:M63" si="19">SUM(K64:K66)</f>
        <v>0</v>
      </c>
      <c r="L63" s="56">
        <f t="shared" si="19"/>
        <v>0</v>
      </c>
      <c r="M63" s="56">
        <f t="shared" si="19"/>
        <v>0</v>
      </c>
      <c r="N63" s="66">
        <f>E63+H63+I63+K63+L63+M63</f>
        <v>0</v>
      </c>
    </row>
    <row r="64" spans="1:14" s="28" customFormat="1" ht="23.25">
      <c r="A64" s="908"/>
      <c r="B64" s="896"/>
      <c r="C64" s="354"/>
      <c r="D64" s="355" t="s">
        <v>18</v>
      </c>
      <c r="E64" s="197"/>
      <c r="F64" s="197"/>
      <c r="G64" s="420">
        <v>0</v>
      </c>
      <c r="H64" s="357"/>
      <c r="I64" s="357"/>
      <c r="J64" s="1231"/>
      <c r="K64" s="366"/>
      <c r="L64" s="198"/>
      <c r="M64" s="198"/>
      <c r="N64" s="222">
        <f t="shared" ref="N64:N66" si="20">E64+H64+I64+K64+L64+M64</f>
        <v>0</v>
      </c>
    </row>
    <row r="65" spans="1:14" s="28" customFormat="1" ht="23.25">
      <c r="A65" s="908"/>
      <c r="B65" s="896"/>
      <c r="C65" s="354"/>
      <c r="D65" s="355" t="s">
        <v>10</v>
      </c>
      <c r="E65" s="197"/>
      <c r="F65" s="197"/>
      <c r="G65" s="420">
        <v>1.4999999999999999E-2</v>
      </c>
      <c r="H65" s="357"/>
      <c r="I65" s="357"/>
      <c r="J65" s="1231"/>
      <c r="K65" s="366"/>
      <c r="L65" s="198"/>
      <c r="M65" s="198"/>
      <c r="N65" s="222">
        <f t="shared" si="20"/>
        <v>0</v>
      </c>
    </row>
    <row r="66" spans="1:14" s="28" customFormat="1" ht="22.5">
      <c r="A66" s="909"/>
      <c r="B66" s="897"/>
      <c r="C66" s="359"/>
      <c r="D66" s="355" t="s">
        <v>11</v>
      </c>
      <c r="E66" s="197"/>
      <c r="F66" s="197"/>
      <c r="G66" s="421">
        <v>0</v>
      </c>
      <c r="H66" s="360"/>
      <c r="I66" s="360"/>
      <c r="J66" s="1232"/>
      <c r="K66" s="366"/>
      <c r="L66" s="198"/>
      <c r="M66" s="198"/>
      <c r="N66" s="66">
        <f t="shared" si="20"/>
        <v>0</v>
      </c>
    </row>
    <row r="67" spans="1:14" s="28" customFormat="1" ht="19.5">
      <c r="A67" s="932" t="s">
        <v>13</v>
      </c>
      <c r="B67" s="22" t="s">
        <v>23</v>
      </c>
      <c r="C67" s="31"/>
      <c r="D67" s="32"/>
      <c r="E67" s="200"/>
      <c r="F67" s="200"/>
      <c r="G67" s="200"/>
      <c r="H67" s="200"/>
      <c r="I67" s="200"/>
      <c r="J67" s="201"/>
      <c r="K67" s="384"/>
      <c r="L67" s="198"/>
      <c r="M67" s="198"/>
      <c r="N67" s="202"/>
    </row>
    <row r="68" spans="1:14" s="28" customFormat="1">
      <c r="A68" s="933"/>
      <c r="B68" s="346" t="s">
        <v>24</v>
      </c>
      <c r="C68" s="20"/>
      <c r="D68" s="347"/>
      <c r="E68" s="20"/>
      <c r="F68" s="20"/>
      <c r="G68" s="20"/>
      <c r="H68" s="20"/>
      <c r="I68" s="20"/>
      <c r="J68" s="29"/>
      <c r="K68" s="348"/>
      <c r="L68" s="20"/>
      <c r="M68" s="20"/>
      <c r="N68" s="21"/>
    </row>
    <row r="69" spans="1:14" s="28" customFormat="1" ht="19.5">
      <c r="A69" s="10"/>
      <c r="B69" s="11" t="s">
        <v>14</v>
      </c>
      <c r="C69" s="1228" t="s">
        <v>15</v>
      </c>
      <c r="D69" s="1229"/>
      <c r="E69" s="1229"/>
      <c r="F69" s="1229"/>
      <c r="G69" s="1229"/>
      <c r="H69" s="1229"/>
      <c r="I69" s="1229"/>
      <c r="J69" s="1229"/>
      <c r="K69" s="950"/>
      <c r="L69" s="950"/>
      <c r="M69" s="950"/>
      <c r="N69" s="951"/>
    </row>
    <row r="70" spans="1:14" s="28" customFormat="1" ht="22.5" customHeight="1">
      <c r="A70" s="907" t="s">
        <v>28</v>
      </c>
      <c r="B70" s="886" t="s">
        <v>172</v>
      </c>
      <c r="C70" s="350"/>
      <c r="D70" s="351" t="s">
        <v>17</v>
      </c>
      <c r="E70" s="56"/>
      <c r="F70" s="56"/>
      <c r="G70" s="352">
        <f t="shared" ref="G70" si="21">SUM(G71:G73)</f>
        <v>1</v>
      </c>
      <c r="H70" s="56"/>
      <c r="I70" s="56"/>
      <c r="J70" s="1230"/>
      <c r="K70" s="365">
        <f t="shared" ref="K70:M70" si="22">SUM(K71:K73)</f>
        <v>0</v>
      </c>
      <c r="L70" s="56">
        <f t="shared" si="22"/>
        <v>0</v>
      </c>
      <c r="M70" s="56">
        <f t="shared" si="22"/>
        <v>0</v>
      </c>
      <c r="N70" s="66">
        <f>E70+H70+I70+K70+L70+M70</f>
        <v>0</v>
      </c>
    </row>
    <row r="71" spans="1:14" s="28" customFormat="1" ht="23.25">
      <c r="A71" s="908"/>
      <c r="B71" s="887"/>
      <c r="C71" s="354"/>
      <c r="D71" s="355" t="s">
        <v>18</v>
      </c>
      <c r="E71" s="197"/>
      <c r="F71" s="197"/>
      <c r="G71" s="420">
        <v>1</v>
      </c>
      <c r="H71" s="357"/>
      <c r="I71" s="357"/>
      <c r="J71" s="1231"/>
      <c r="K71" s="366"/>
      <c r="L71" s="198"/>
      <c r="M71" s="198"/>
      <c r="N71" s="222">
        <f t="shared" ref="N71:N73" si="23">E71+H71+I71+K71+L71+M71</f>
        <v>0</v>
      </c>
    </row>
    <row r="72" spans="1:14" s="28" customFormat="1" ht="23.25">
      <c r="A72" s="908"/>
      <c r="B72" s="887"/>
      <c r="C72" s="354"/>
      <c r="D72" s="355" t="s">
        <v>10</v>
      </c>
      <c r="E72" s="197"/>
      <c r="F72" s="197"/>
      <c r="G72" s="420">
        <v>0</v>
      </c>
      <c r="H72" s="357"/>
      <c r="I72" s="357"/>
      <c r="J72" s="1231"/>
      <c r="K72" s="366"/>
      <c r="L72" s="198"/>
      <c r="M72" s="198"/>
      <c r="N72" s="222">
        <f t="shared" si="23"/>
        <v>0</v>
      </c>
    </row>
    <row r="73" spans="1:14" s="28" customFormat="1" ht="22.5">
      <c r="A73" s="908"/>
      <c r="B73" s="888"/>
      <c r="C73" s="359"/>
      <c r="D73" s="355" t="s">
        <v>11</v>
      </c>
      <c r="E73" s="197"/>
      <c r="F73" s="197"/>
      <c r="G73" s="421">
        <v>0</v>
      </c>
      <c r="H73" s="360"/>
      <c r="I73" s="360"/>
      <c r="J73" s="1232"/>
      <c r="K73" s="366"/>
      <c r="L73" s="198"/>
      <c r="M73" s="198"/>
      <c r="N73" s="66">
        <f t="shared" si="23"/>
        <v>0</v>
      </c>
    </row>
    <row r="74" spans="1:14" s="28" customFormat="1" ht="39.75" thickBot="1">
      <c r="A74" s="293" t="s">
        <v>27</v>
      </c>
      <c r="B74" s="294" t="s">
        <v>29</v>
      </c>
      <c r="C74" s="295"/>
      <c r="D74" s="296"/>
      <c r="E74" s="303"/>
      <c r="F74" s="303"/>
      <c r="G74" s="303"/>
      <c r="H74" s="303"/>
      <c r="I74" s="303"/>
      <c r="J74" s="297"/>
      <c r="K74" s="367"/>
      <c r="L74" s="298"/>
      <c r="M74" s="298"/>
      <c r="N74" s="299"/>
    </row>
    <row r="75" spans="1:14" s="28" customFormat="1" ht="21" thickBot="1">
      <c r="A75" s="928" t="s">
        <v>32</v>
      </c>
      <c r="B75" s="929"/>
      <c r="C75" s="929"/>
      <c r="D75" s="929"/>
      <c r="E75" s="929"/>
      <c r="F75" s="929"/>
      <c r="G75" s="929"/>
      <c r="H75" s="929"/>
      <c r="I75" s="929"/>
      <c r="J75" s="929"/>
      <c r="K75" s="929"/>
      <c r="L75" s="929"/>
      <c r="M75" s="929"/>
      <c r="N75" s="930"/>
    </row>
    <row r="76" spans="1:14" s="28" customFormat="1" ht="19.5">
      <c r="A76" s="931" t="s">
        <v>12</v>
      </c>
      <c r="B76" s="5" t="s">
        <v>23</v>
      </c>
      <c r="C76" s="23"/>
      <c r="D76" s="368"/>
      <c r="E76" s="23"/>
      <c r="F76" s="23"/>
      <c r="G76" s="23"/>
      <c r="H76" s="23"/>
      <c r="I76" s="23"/>
      <c r="J76" s="30"/>
      <c r="K76" s="369"/>
      <c r="L76" s="4"/>
      <c r="M76" s="4"/>
      <c r="N76" s="26"/>
    </row>
    <row r="77" spans="1:14" s="28" customFormat="1">
      <c r="A77" s="932"/>
      <c r="B77" s="6" t="s">
        <v>24</v>
      </c>
      <c r="C77" s="9"/>
      <c r="D77" s="370"/>
      <c r="E77" s="9"/>
      <c r="F77" s="9"/>
      <c r="G77" s="9"/>
      <c r="H77" s="9"/>
      <c r="I77" s="9"/>
      <c r="J77" s="33"/>
      <c r="K77" s="371"/>
      <c r="L77" s="7"/>
      <c r="M77" s="7"/>
      <c r="N77" s="8"/>
    </row>
    <row r="78" spans="1:14" s="28" customFormat="1" ht="19.5">
      <c r="A78" s="12"/>
      <c r="B78" s="13" t="s">
        <v>14</v>
      </c>
      <c r="C78" s="1240" t="s">
        <v>15</v>
      </c>
      <c r="D78" s="1240"/>
      <c r="E78" s="1240"/>
      <c r="F78" s="1240"/>
      <c r="G78" s="1240"/>
      <c r="H78" s="1240"/>
      <c r="I78" s="1240"/>
      <c r="J78" s="1240"/>
      <c r="K78" s="950"/>
      <c r="L78" s="950"/>
      <c r="M78" s="950"/>
      <c r="N78" s="951"/>
    </row>
    <row r="79" spans="1:14" s="28" customFormat="1" ht="22.5">
      <c r="A79" s="908" t="s">
        <v>16</v>
      </c>
      <c r="B79" s="895" t="s">
        <v>33</v>
      </c>
      <c r="C79" s="350"/>
      <c r="D79" s="351" t="s">
        <v>17</v>
      </c>
      <c r="E79" s="56"/>
      <c r="F79" s="56"/>
      <c r="G79" s="352">
        <f t="shared" ref="G79" si="24">SUM(G80:G82)</f>
        <v>0</v>
      </c>
      <c r="H79" s="56"/>
      <c r="I79" s="56"/>
      <c r="J79" s="1230"/>
      <c r="K79" s="365">
        <f t="shared" ref="K79:M79" si="25">SUM(K80:K82)</f>
        <v>0</v>
      </c>
      <c r="L79" s="56">
        <f t="shared" si="25"/>
        <v>0</v>
      </c>
      <c r="M79" s="56">
        <f t="shared" si="25"/>
        <v>0</v>
      </c>
      <c r="N79" s="66">
        <f>E79+H79+I79+K79+L79+M79</f>
        <v>0</v>
      </c>
    </row>
    <row r="80" spans="1:14" s="28" customFormat="1" ht="23.25">
      <c r="A80" s="908"/>
      <c r="B80" s="896"/>
      <c r="C80" s="354"/>
      <c r="D80" s="355" t="s">
        <v>18</v>
      </c>
      <c r="E80" s="197"/>
      <c r="F80" s="197"/>
      <c r="G80" s="356"/>
      <c r="H80" s="357"/>
      <c r="I80" s="357"/>
      <c r="J80" s="1231"/>
      <c r="K80" s="366"/>
      <c r="L80" s="198"/>
      <c r="M80" s="198"/>
      <c r="N80" s="222">
        <f t="shared" ref="N80:N82" si="26">E80+H80+I80+K80+L80+M80</f>
        <v>0</v>
      </c>
    </row>
    <row r="81" spans="1:15" s="28" customFormat="1" ht="23.25">
      <c r="A81" s="908"/>
      <c r="B81" s="896"/>
      <c r="C81" s="354"/>
      <c r="D81" s="355" t="s">
        <v>10</v>
      </c>
      <c r="E81" s="197"/>
      <c r="F81" s="197"/>
      <c r="G81" s="356"/>
      <c r="H81" s="357"/>
      <c r="I81" s="357"/>
      <c r="J81" s="1231"/>
      <c r="K81" s="366"/>
      <c r="L81" s="198"/>
      <c r="M81" s="198"/>
      <c r="N81" s="222">
        <f t="shared" si="26"/>
        <v>0</v>
      </c>
    </row>
    <row r="82" spans="1:15" s="28" customFormat="1" ht="22.5">
      <c r="A82" s="908"/>
      <c r="B82" s="896"/>
      <c r="C82" s="359"/>
      <c r="D82" s="355" t="s">
        <v>11</v>
      </c>
      <c r="E82" s="197"/>
      <c r="F82" s="197"/>
      <c r="G82" s="356"/>
      <c r="H82" s="360"/>
      <c r="I82" s="360"/>
      <c r="J82" s="1232"/>
      <c r="K82" s="366"/>
      <c r="L82" s="198"/>
      <c r="M82" s="198"/>
      <c r="N82" s="66">
        <f t="shared" si="26"/>
        <v>0</v>
      </c>
    </row>
    <row r="83" spans="1:15" s="28" customFormat="1" ht="40.5">
      <c r="A83" s="986" t="str">
        <f>E49</f>
        <v>II</v>
      </c>
      <c r="B83" s="55" t="s">
        <v>51</v>
      </c>
      <c r="C83" s="988"/>
      <c r="D83" s="37" t="s">
        <v>9</v>
      </c>
      <c r="E83" s="203"/>
      <c r="F83" s="203"/>
      <c r="G83" s="203">
        <f t="shared" ref="G83" si="27">G84+G85+G86</f>
        <v>1.0149999999999999</v>
      </c>
      <c r="H83" s="203"/>
      <c r="I83" s="203"/>
      <c r="J83" s="990"/>
      <c r="K83" s="353">
        <f t="shared" ref="K83:N83" si="28">K84+K85+K86</f>
        <v>0</v>
      </c>
      <c r="L83" s="203">
        <f t="shared" si="28"/>
        <v>0</v>
      </c>
      <c r="M83" s="203">
        <f t="shared" si="28"/>
        <v>0</v>
      </c>
      <c r="N83" s="204">
        <f t="shared" si="28"/>
        <v>0</v>
      </c>
    </row>
    <row r="84" spans="1:15" s="28" customFormat="1">
      <c r="A84" s="986"/>
      <c r="B84" s="993" t="str">
        <f>F49</f>
        <v>ЗДРАВООХРАНЕНИЕ</v>
      </c>
      <c r="C84" s="988"/>
      <c r="D84" s="38" t="s">
        <v>18</v>
      </c>
      <c r="E84" s="205"/>
      <c r="F84" s="205"/>
      <c r="G84" s="205">
        <f>G64+G71</f>
        <v>1</v>
      </c>
      <c r="H84" s="205"/>
      <c r="I84" s="205"/>
      <c r="J84" s="1250"/>
      <c r="K84" s="358"/>
      <c r="L84" s="206"/>
      <c r="M84" s="206"/>
      <c r="N84" s="372">
        <f t="shared" ref="N84:N86" si="29">E84+H84+I84+K84+L84+M84</f>
        <v>0</v>
      </c>
    </row>
    <row r="85" spans="1:15" s="28" customFormat="1">
      <c r="A85" s="986"/>
      <c r="B85" s="1175"/>
      <c r="C85" s="988"/>
      <c r="D85" s="38" t="s">
        <v>10</v>
      </c>
      <c r="E85" s="205"/>
      <c r="F85" s="205"/>
      <c r="G85" s="205">
        <f t="shared" ref="G85:G86" si="30">G65+G72</f>
        <v>1.4999999999999999E-2</v>
      </c>
      <c r="H85" s="205"/>
      <c r="I85" s="205"/>
      <c r="J85" s="1250"/>
      <c r="K85" s="358"/>
      <c r="L85" s="206"/>
      <c r="M85" s="206"/>
      <c r="N85" s="372">
        <f t="shared" si="29"/>
        <v>0</v>
      </c>
    </row>
    <row r="86" spans="1:15" s="28" customFormat="1" ht="21" thickBot="1">
      <c r="A86" s="987"/>
      <c r="B86" s="1176"/>
      <c r="C86" s="989"/>
      <c r="D86" s="373" t="s">
        <v>11</v>
      </c>
      <c r="E86" s="374"/>
      <c r="F86" s="374"/>
      <c r="G86" s="205">
        <f t="shared" si="30"/>
        <v>0</v>
      </c>
      <c r="H86" s="207"/>
      <c r="I86" s="207"/>
      <c r="J86" s="1251"/>
      <c r="K86" s="358"/>
      <c r="L86" s="208"/>
      <c r="M86" s="208"/>
      <c r="N86" s="375">
        <f t="shared" si="29"/>
        <v>0</v>
      </c>
    </row>
    <row r="87" spans="1:15" s="28" customFormat="1" ht="27.75" thickBot="1">
      <c r="A87" s="51"/>
      <c r="B87" s="52"/>
      <c r="C87" s="52"/>
      <c r="D87" s="52"/>
      <c r="E87" s="77" t="s">
        <v>321</v>
      </c>
      <c r="F87" s="76" t="s">
        <v>54</v>
      </c>
      <c r="G87" s="78"/>
      <c r="H87" s="52"/>
      <c r="I87" s="52"/>
      <c r="J87" s="52"/>
      <c r="K87" s="344"/>
      <c r="L87" s="52"/>
      <c r="M87" s="52"/>
      <c r="N87" s="53"/>
    </row>
    <row r="88" spans="1:15" s="28" customFormat="1" ht="21" customHeight="1" thickBot="1">
      <c r="A88" s="928" t="s">
        <v>173</v>
      </c>
      <c r="B88" s="929"/>
      <c r="C88" s="929"/>
      <c r="D88" s="929"/>
      <c r="E88" s="929"/>
      <c r="F88" s="929"/>
      <c r="G88" s="929"/>
      <c r="H88" s="929"/>
      <c r="I88" s="929"/>
      <c r="J88" s="929"/>
      <c r="K88" s="929"/>
      <c r="L88" s="929"/>
      <c r="M88" s="929"/>
      <c r="N88" s="929"/>
      <c r="O88" s="930"/>
    </row>
    <row r="89" spans="1:15" s="28" customFormat="1" ht="19.5">
      <c r="A89" s="931" t="s">
        <v>12</v>
      </c>
      <c r="B89" s="5" t="s">
        <v>23</v>
      </c>
      <c r="C89" s="61"/>
      <c r="D89" s="62"/>
      <c r="E89" s="61"/>
      <c r="F89" s="61"/>
      <c r="G89" s="61"/>
      <c r="H89" s="61"/>
      <c r="I89" s="61"/>
      <c r="J89" s="63"/>
      <c r="K89" s="345"/>
      <c r="L89" s="64"/>
      <c r="M89" s="64"/>
      <c r="N89" s="65"/>
    </row>
    <row r="90" spans="1:15" s="28" customFormat="1">
      <c r="A90" s="933"/>
      <c r="B90" s="346" t="s">
        <v>24</v>
      </c>
      <c r="C90" s="20"/>
      <c r="D90" s="347"/>
      <c r="E90" s="20"/>
      <c r="F90" s="20"/>
      <c r="G90" s="20"/>
      <c r="H90" s="20"/>
      <c r="I90" s="20"/>
      <c r="J90" s="29"/>
      <c r="K90" s="348"/>
      <c r="L90" s="20"/>
      <c r="M90" s="20"/>
      <c r="N90" s="21"/>
    </row>
    <row r="91" spans="1:15" s="28" customFormat="1" thickBot="1">
      <c r="A91" s="10"/>
      <c r="B91" s="11" t="s">
        <v>14</v>
      </c>
      <c r="C91" s="1228" t="s">
        <v>15</v>
      </c>
      <c r="D91" s="1229"/>
      <c r="E91" s="1229"/>
      <c r="F91" s="1229"/>
      <c r="G91" s="1229"/>
      <c r="H91" s="1229"/>
      <c r="I91" s="1229"/>
      <c r="J91" s="1252"/>
      <c r="K91" s="950"/>
      <c r="L91" s="950"/>
      <c r="M91" s="950"/>
      <c r="N91" s="951"/>
    </row>
    <row r="92" spans="1:15" s="28" customFormat="1" ht="22.5">
      <c r="A92" s="1253" t="s">
        <v>16</v>
      </c>
      <c r="B92" s="1255" t="s">
        <v>175</v>
      </c>
      <c r="C92" s="1304"/>
      <c r="D92" s="449" t="s">
        <v>17</v>
      </c>
      <c r="E92" s="401"/>
      <c r="F92" s="401"/>
      <c r="G92" s="352">
        <f t="shared" ref="G92" si="31">SUM(G93:G95)</f>
        <v>0.9</v>
      </c>
      <c r="H92" s="401"/>
      <c r="I92" s="401"/>
      <c r="J92" s="1305" t="s">
        <v>276</v>
      </c>
      <c r="K92" s="407"/>
      <c r="L92" s="407"/>
      <c r="M92" s="407"/>
      <c r="N92" s="408"/>
    </row>
    <row r="93" spans="1:15" s="28" customFormat="1" ht="19.5">
      <c r="A93" s="908"/>
      <c r="B93" s="1124"/>
      <c r="C93" s="1173"/>
      <c r="D93" s="355" t="s">
        <v>18</v>
      </c>
      <c r="E93" s="197"/>
      <c r="F93" s="197"/>
      <c r="G93" s="420">
        <v>0</v>
      </c>
      <c r="H93" s="357"/>
      <c r="I93" s="357"/>
      <c r="J93" s="1306"/>
      <c r="K93" s="407"/>
      <c r="L93" s="407"/>
      <c r="M93" s="407"/>
      <c r="N93" s="408"/>
    </row>
    <row r="94" spans="1:15" s="28" customFormat="1" ht="19.5">
      <c r="A94" s="908"/>
      <c r="B94" s="1124"/>
      <c r="C94" s="1173"/>
      <c r="D94" s="355" t="s">
        <v>10</v>
      </c>
      <c r="E94" s="197"/>
      <c r="F94" s="197"/>
      <c r="G94" s="418">
        <v>0.9</v>
      </c>
      <c r="H94" s="357"/>
      <c r="I94" s="357"/>
      <c r="J94" s="1306"/>
      <c r="K94" s="407"/>
      <c r="L94" s="407"/>
      <c r="M94" s="407"/>
      <c r="N94" s="408"/>
    </row>
    <row r="95" spans="1:15" s="28" customFormat="1" thickBot="1">
      <c r="A95" s="1254"/>
      <c r="B95" s="1256"/>
      <c r="C95" s="1264"/>
      <c r="D95" s="355" t="s">
        <v>11</v>
      </c>
      <c r="E95" s="197"/>
      <c r="F95" s="197"/>
      <c r="G95" s="421">
        <v>0</v>
      </c>
      <c r="H95" s="360"/>
      <c r="I95" s="360"/>
      <c r="J95" s="1306"/>
      <c r="K95" s="407"/>
      <c r="L95" s="407"/>
      <c r="M95" s="407"/>
      <c r="N95" s="408"/>
    </row>
    <row r="96" spans="1:15" s="28" customFormat="1" ht="22.5">
      <c r="A96" s="409"/>
      <c r="B96" s="1255" t="s">
        <v>176</v>
      </c>
      <c r="C96" s="1303"/>
      <c r="D96" s="451" t="s">
        <v>17</v>
      </c>
      <c r="E96" s="412"/>
      <c r="F96" s="412"/>
      <c r="G96" s="352">
        <f t="shared" ref="G96" si="32">SUM(G97:G99)</f>
        <v>0.02</v>
      </c>
      <c r="H96" s="450"/>
      <c r="I96" s="450"/>
      <c r="J96" s="1257" t="s">
        <v>295</v>
      </c>
      <c r="K96" s="407"/>
      <c r="L96" s="407"/>
      <c r="M96" s="407"/>
      <c r="N96" s="408"/>
    </row>
    <row r="97" spans="1:18" s="28" customFormat="1" ht="19.5">
      <c r="A97" s="409"/>
      <c r="B97" s="1124"/>
      <c r="C97" s="1303"/>
      <c r="D97" s="355" t="s">
        <v>18</v>
      </c>
      <c r="E97" s="197"/>
      <c r="F97" s="197"/>
      <c r="G97" s="420">
        <v>0</v>
      </c>
      <c r="H97" s="360"/>
      <c r="I97" s="360"/>
      <c r="J97" s="1258"/>
      <c r="K97" s="407"/>
      <c r="L97" s="407"/>
      <c r="M97" s="407"/>
      <c r="N97" s="408"/>
    </row>
    <row r="98" spans="1:18" s="28" customFormat="1" ht="19.5">
      <c r="A98" s="409"/>
      <c r="B98" s="1124"/>
      <c r="C98" s="1303"/>
      <c r="D98" s="355" t="s">
        <v>10</v>
      </c>
      <c r="E98" s="197"/>
      <c r="F98" s="197"/>
      <c r="G98" s="418">
        <v>0.02</v>
      </c>
      <c r="H98" s="360"/>
      <c r="I98" s="360"/>
      <c r="J98" s="1258"/>
      <c r="K98" s="407"/>
      <c r="L98" s="407"/>
      <c r="M98" s="407"/>
      <c r="N98" s="408"/>
    </row>
    <row r="99" spans="1:18" s="28" customFormat="1" thickBot="1">
      <c r="A99" s="409"/>
      <c r="B99" s="1256"/>
      <c r="C99" s="1303"/>
      <c r="D99" s="355" t="s">
        <v>11</v>
      </c>
      <c r="E99" s="197"/>
      <c r="F99" s="197"/>
      <c r="G99" s="421">
        <v>0</v>
      </c>
      <c r="H99" s="360"/>
      <c r="I99" s="360"/>
      <c r="J99" s="1259"/>
      <c r="K99" s="407"/>
      <c r="L99" s="407"/>
      <c r="M99" s="407"/>
      <c r="N99" s="408"/>
    </row>
    <row r="100" spans="1:18" s="28" customFormat="1" ht="22.5">
      <c r="A100" s="409"/>
      <c r="B100" s="1255" t="s">
        <v>177</v>
      </c>
      <c r="C100" s="1303"/>
      <c r="D100" s="451" t="s">
        <v>17</v>
      </c>
      <c r="E100" s="197"/>
      <c r="F100" s="197"/>
      <c r="G100" s="422">
        <f t="shared" ref="G100" si="33">SUM(G101:G103)</f>
        <v>0.32</v>
      </c>
      <c r="H100" s="360"/>
      <c r="I100" s="360"/>
      <c r="J100" s="1257" t="s">
        <v>181</v>
      </c>
      <c r="K100" s="407"/>
      <c r="L100" s="407"/>
      <c r="M100" s="407"/>
      <c r="N100" s="408"/>
    </row>
    <row r="101" spans="1:18" s="28" customFormat="1" ht="19.5">
      <c r="A101" s="409"/>
      <c r="B101" s="1124"/>
      <c r="C101" s="1303"/>
      <c r="D101" s="355" t="s">
        <v>18</v>
      </c>
      <c r="E101" s="197"/>
      <c r="F101" s="197"/>
      <c r="G101" s="420">
        <v>0</v>
      </c>
      <c r="H101" s="360"/>
      <c r="I101" s="360"/>
      <c r="J101" s="1258"/>
      <c r="K101" s="407"/>
      <c r="L101" s="407"/>
      <c r="M101" s="407"/>
      <c r="N101" s="408"/>
    </row>
    <row r="102" spans="1:18" s="28" customFormat="1" ht="19.5">
      <c r="A102" s="409"/>
      <c r="B102" s="1124"/>
      <c r="C102" s="1303"/>
      <c r="D102" s="355" t="s">
        <v>10</v>
      </c>
      <c r="E102" s="197"/>
      <c r="F102" s="197"/>
      <c r="G102" s="418">
        <v>0.32</v>
      </c>
      <c r="H102" s="360"/>
      <c r="I102" s="360"/>
      <c r="J102" s="1258"/>
      <c r="K102" s="407"/>
      <c r="L102" s="407"/>
      <c r="M102" s="407"/>
      <c r="N102" s="408"/>
    </row>
    <row r="103" spans="1:18" s="28" customFormat="1" thickBot="1">
      <c r="A103" s="409"/>
      <c r="B103" s="1256"/>
      <c r="C103" s="1303"/>
      <c r="D103" s="355" t="s">
        <v>11</v>
      </c>
      <c r="E103" s="197"/>
      <c r="F103" s="197"/>
      <c r="G103" s="421">
        <v>0</v>
      </c>
      <c r="H103" s="360"/>
      <c r="I103" s="360"/>
      <c r="J103" s="1259"/>
      <c r="K103" s="407"/>
      <c r="L103" s="407"/>
      <c r="M103" s="407"/>
      <c r="N103" s="408"/>
    </row>
    <row r="104" spans="1:18" s="28" customFormat="1" ht="22.5">
      <c r="A104" s="409"/>
      <c r="B104" s="999" t="s">
        <v>184</v>
      </c>
      <c r="C104" s="1302"/>
      <c r="D104" s="451" t="s">
        <v>17</v>
      </c>
      <c r="E104" s="56"/>
      <c r="F104" s="56"/>
      <c r="G104" s="352">
        <f t="shared" ref="G104" si="34">SUM(G105:G107)</f>
        <v>1.4</v>
      </c>
      <c r="H104" s="56"/>
      <c r="I104" s="56"/>
      <c r="J104" s="1230" t="s">
        <v>277</v>
      </c>
      <c r="K104" s="407"/>
      <c r="L104" s="407"/>
      <c r="M104" s="407"/>
      <c r="N104" s="408"/>
    </row>
    <row r="105" spans="1:18" s="28" customFormat="1" ht="19.5">
      <c r="A105" s="409"/>
      <c r="B105" s="887"/>
      <c r="C105" s="1303"/>
      <c r="D105" s="355" t="s">
        <v>18</v>
      </c>
      <c r="E105" s="197"/>
      <c r="F105" s="197"/>
      <c r="G105" s="418">
        <v>0</v>
      </c>
      <c r="H105" s="357"/>
      <c r="I105" s="357"/>
      <c r="J105" s="1268"/>
      <c r="K105" s="407"/>
      <c r="L105" s="407"/>
      <c r="M105" s="407"/>
      <c r="N105" s="408"/>
    </row>
    <row r="106" spans="1:18" s="28" customFormat="1" ht="19.5">
      <c r="A106" s="409"/>
      <c r="B106" s="887"/>
      <c r="C106" s="1303"/>
      <c r="D106" s="355" t="s">
        <v>10</v>
      </c>
      <c r="E106" s="197"/>
      <c r="F106" s="197"/>
      <c r="G106" s="418">
        <v>1.4</v>
      </c>
      <c r="H106" s="357"/>
      <c r="I106" s="357"/>
      <c r="J106" s="1268"/>
      <c r="K106" s="407"/>
      <c r="L106" s="407"/>
      <c r="M106" s="407"/>
      <c r="N106" s="408"/>
    </row>
    <row r="107" spans="1:18" s="28" customFormat="1" thickBot="1">
      <c r="A107" s="409"/>
      <c r="B107" s="887"/>
      <c r="C107" s="1303"/>
      <c r="D107" s="355" t="s">
        <v>11</v>
      </c>
      <c r="E107" s="197"/>
      <c r="F107" s="197"/>
      <c r="G107" s="428">
        <v>0</v>
      </c>
      <c r="H107" s="360"/>
      <c r="I107" s="360"/>
      <c r="J107" s="1268"/>
      <c r="K107" s="407"/>
      <c r="L107" s="407"/>
      <c r="M107" s="407"/>
      <c r="N107" s="408"/>
    </row>
    <row r="108" spans="1:18" s="28" customFormat="1" ht="22.5" customHeight="1">
      <c r="A108" s="1253"/>
      <c r="B108" s="1255" t="s">
        <v>187</v>
      </c>
      <c r="C108" s="1302"/>
      <c r="D108" s="451" t="s">
        <v>17</v>
      </c>
      <c r="E108" s="56"/>
      <c r="F108" s="56"/>
      <c r="G108" s="352">
        <f t="shared" ref="G108" si="35">SUM(G109:G111)</f>
        <v>0.3</v>
      </c>
      <c r="H108" s="56"/>
      <c r="I108" s="56"/>
      <c r="J108" s="1257" t="s">
        <v>278</v>
      </c>
      <c r="K108" s="365">
        <f t="shared" ref="K108:M108" si="36">SUM(K109:K111)</f>
        <v>0</v>
      </c>
      <c r="L108" s="56">
        <f t="shared" si="36"/>
        <v>0</v>
      </c>
      <c r="M108" s="56">
        <f t="shared" si="36"/>
        <v>0</v>
      </c>
      <c r="N108" s="66">
        <f>E108+H108+I108+K108+L108+M108</f>
        <v>0</v>
      </c>
    </row>
    <row r="109" spans="1:18" s="28" customFormat="1" ht="23.25">
      <c r="A109" s="908"/>
      <c r="B109" s="1124"/>
      <c r="C109" s="1303"/>
      <c r="D109" s="355" t="s">
        <v>18</v>
      </c>
      <c r="E109" s="197"/>
      <c r="F109" s="197"/>
      <c r="G109" s="424">
        <v>0</v>
      </c>
      <c r="H109" s="357"/>
      <c r="I109" s="357"/>
      <c r="J109" s="1258"/>
      <c r="K109" s="366"/>
      <c r="L109" s="198"/>
      <c r="M109" s="198"/>
      <c r="N109" s="222">
        <f t="shared" ref="N109:N111" si="37">E109+H109+I109+K109+L109+M109</f>
        <v>0</v>
      </c>
    </row>
    <row r="110" spans="1:18" s="28" customFormat="1" ht="23.25">
      <c r="A110" s="908"/>
      <c r="B110" s="1124"/>
      <c r="C110" s="1303"/>
      <c r="D110" s="355" t="s">
        <v>10</v>
      </c>
      <c r="E110" s="197"/>
      <c r="F110" s="197"/>
      <c r="G110" s="452">
        <v>0.3</v>
      </c>
      <c r="H110" s="357"/>
      <c r="I110" s="357"/>
      <c r="J110" s="1258"/>
      <c r="K110" s="366"/>
      <c r="L110" s="198"/>
      <c r="M110" s="198"/>
      <c r="N110" s="222">
        <f t="shared" si="37"/>
        <v>0</v>
      </c>
      <c r="R110" s="28" t="s">
        <v>151</v>
      </c>
    </row>
    <row r="111" spans="1:18" s="28" customFormat="1" ht="80.25" customHeight="1" thickBot="1">
      <c r="A111" s="1254"/>
      <c r="B111" s="1256"/>
      <c r="C111" s="1303"/>
      <c r="D111" s="355" t="s">
        <v>11</v>
      </c>
      <c r="E111" s="197"/>
      <c r="F111" s="197"/>
      <c r="G111" s="428">
        <v>0</v>
      </c>
      <c r="H111" s="360"/>
      <c r="I111" s="360"/>
      <c r="J111" s="1259"/>
      <c r="K111" s="366"/>
      <c r="L111" s="198"/>
      <c r="M111" s="198"/>
      <c r="N111" s="66">
        <f t="shared" si="37"/>
        <v>0</v>
      </c>
    </row>
    <row r="112" spans="1:18" s="28" customFormat="1" ht="26.25" customHeight="1" thickBot="1">
      <c r="A112" s="928" t="s">
        <v>188</v>
      </c>
      <c r="B112" s="929"/>
      <c r="C112" s="929"/>
      <c r="D112" s="929"/>
      <c r="E112" s="929"/>
      <c r="F112" s="929"/>
      <c r="G112" s="929"/>
      <c r="H112" s="929"/>
      <c r="I112" s="929"/>
      <c r="J112" s="1131"/>
      <c r="K112" s="929"/>
      <c r="L112" s="929"/>
      <c r="M112" s="929"/>
      <c r="N112" s="929"/>
      <c r="O112" s="930"/>
    </row>
    <row r="113" spans="1:19" s="28" customFormat="1" ht="19.5">
      <c r="A113" s="932" t="s">
        <v>13</v>
      </c>
      <c r="B113" s="22" t="s">
        <v>23</v>
      </c>
      <c r="C113" s="31"/>
      <c r="D113" s="32"/>
      <c r="E113" s="200"/>
      <c r="F113" s="200"/>
      <c r="G113" s="200"/>
      <c r="H113" s="200"/>
      <c r="I113" s="200"/>
      <c r="J113" s="453"/>
      <c r="K113" s="384"/>
      <c r="L113" s="198"/>
      <c r="M113" s="198"/>
      <c r="N113" s="202"/>
    </row>
    <row r="114" spans="1:19" s="28" customFormat="1">
      <c r="A114" s="933"/>
      <c r="B114" s="346" t="s">
        <v>24</v>
      </c>
      <c r="C114" s="20"/>
      <c r="D114" s="347"/>
      <c r="E114" s="20"/>
      <c r="F114" s="20"/>
      <c r="G114" s="20"/>
      <c r="H114" s="20"/>
      <c r="I114" s="20"/>
      <c r="J114" s="29"/>
      <c r="K114" s="348"/>
      <c r="L114" s="20"/>
      <c r="M114" s="20"/>
      <c r="N114" s="21"/>
    </row>
    <row r="115" spans="1:19" s="28" customFormat="1" thickBot="1">
      <c r="A115" s="10"/>
      <c r="B115" s="11" t="s">
        <v>14</v>
      </c>
      <c r="C115" s="1228" t="s">
        <v>15</v>
      </c>
      <c r="D115" s="1229"/>
      <c r="E115" s="1229"/>
      <c r="F115" s="1229"/>
      <c r="G115" s="1229"/>
      <c r="H115" s="1229"/>
      <c r="I115" s="1229"/>
      <c r="J115" s="1260"/>
      <c r="K115" s="950"/>
      <c r="L115" s="950"/>
      <c r="M115" s="950"/>
      <c r="N115" s="951"/>
    </row>
    <row r="116" spans="1:19" s="28" customFormat="1" ht="22.5" customHeight="1">
      <c r="A116" s="907" t="s">
        <v>28</v>
      </c>
      <c r="B116" s="999" t="s">
        <v>190</v>
      </c>
      <c r="C116" s="1263"/>
      <c r="D116" s="351" t="s">
        <v>17</v>
      </c>
      <c r="E116" s="56"/>
      <c r="F116" s="56"/>
      <c r="G116" s="352">
        <f t="shared" ref="G116" si="38">SUM(G117:G119)</f>
        <v>57.2</v>
      </c>
      <c r="H116" s="56"/>
      <c r="I116" s="56"/>
      <c r="J116" s="1261" t="s">
        <v>279</v>
      </c>
      <c r="K116" s="365">
        <f t="shared" ref="K116:M116" si="39">SUM(K117:K119)</f>
        <v>0</v>
      </c>
      <c r="L116" s="56">
        <f t="shared" si="39"/>
        <v>0</v>
      </c>
      <c r="M116" s="56">
        <f t="shared" si="39"/>
        <v>0</v>
      </c>
      <c r="N116" s="66">
        <f>E116+H116+I116+K116+L116+M116</f>
        <v>0</v>
      </c>
    </row>
    <row r="117" spans="1:19" s="28" customFormat="1" ht="23.25">
      <c r="A117" s="908"/>
      <c r="B117" s="887"/>
      <c r="C117" s="1173"/>
      <c r="D117" s="355" t="s">
        <v>18</v>
      </c>
      <c r="E117" s="197"/>
      <c r="F117" s="197"/>
      <c r="G117" s="308">
        <v>0</v>
      </c>
      <c r="H117" s="357"/>
      <c r="I117" s="357"/>
      <c r="J117" s="1262"/>
      <c r="K117" s="366"/>
      <c r="L117" s="198"/>
      <c r="M117" s="198"/>
      <c r="N117" s="222">
        <f t="shared" ref="N117:N119" si="40">E117+H117+I117+K117+L117+M117</f>
        <v>0</v>
      </c>
    </row>
    <row r="118" spans="1:19" s="28" customFormat="1" ht="23.25">
      <c r="A118" s="908"/>
      <c r="B118" s="887"/>
      <c r="C118" s="1173"/>
      <c r="D118" s="355" t="s">
        <v>10</v>
      </c>
      <c r="E118" s="197"/>
      <c r="F118" s="197"/>
      <c r="G118" s="308">
        <v>2.5</v>
      </c>
      <c r="H118" s="357"/>
      <c r="I118" s="357"/>
      <c r="J118" s="1262"/>
      <c r="K118" s="366"/>
      <c r="L118" s="198"/>
      <c r="M118" s="198"/>
      <c r="N118" s="222">
        <f t="shared" si="40"/>
        <v>0</v>
      </c>
      <c r="S118" s="28" t="s">
        <v>151</v>
      </c>
    </row>
    <row r="119" spans="1:19" s="28" customFormat="1" ht="23.25" thickBot="1">
      <c r="A119" s="908"/>
      <c r="B119" s="1000"/>
      <c r="C119" s="1264"/>
      <c r="D119" s="355" t="s">
        <v>11</v>
      </c>
      <c r="E119" s="197"/>
      <c r="F119" s="197"/>
      <c r="G119" s="310">
        <v>54.7</v>
      </c>
      <c r="H119" s="360"/>
      <c r="I119" s="360"/>
      <c r="J119" s="1262"/>
      <c r="K119" s="366"/>
      <c r="L119" s="198"/>
      <c r="M119" s="198"/>
      <c r="N119" s="66">
        <f t="shared" si="40"/>
        <v>0</v>
      </c>
    </row>
    <row r="120" spans="1:19" s="28" customFormat="1" ht="19.5">
      <c r="A120" s="10"/>
      <c r="B120" s="11" t="s">
        <v>14</v>
      </c>
      <c r="C120" s="1228" t="s">
        <v>15</v>
      </c>
      <c r="D120" s="1229"/>
      <c r="E120" s="1229"/>
      <c r="F120" s="1229"/>
      <c r="G120" s="1229"/>
      <c r="H120" s="1229"/>
      <c r="I120" s="1229"/>
      <c r="J120" s="1301"/>
      <c r="K120" s="950"/>
      <c r="L120" s="950"/>
      <c r="M120" s="950"/>
      <c r="N120" s="951"/>
    </row>
    <row r="121" spans="1:19" s="28" customFormat="1" ht="22.5">
      <c r="A121" s="907" t="s">
        <v>28</v>
      </c>
      <c r="B121" s="895" t="s">
        <v>33</v>
      </c>
      <c r="C121" s="1263"/>
      <c r="D121" s="351" t="s">
        <v>17</v>
      </c>
      <c r="E121" s="411"/>
      <c r="F121" s="411"/>
      <c r="G121" s="446"/>
      <c r="H121" s="434"/>
      <c r="I121" s="434"/>
      <c r="J121" s="447"/>
      <c r="K121" s="435"/>
      <c r="L121" s="436"/>
      <c r="M121" s="436"/>
      <c r="N121" s="309"/>
    </row>
    <row r="122" spans="1:19" s="28" customFormat="1" ht="22.5">
      <c r="A122" s="908"/>
      <c r="B122" s="896"/>
      <c r="C122" s="1173"/>
      <c r="D122" s="355" t="s">
        <v>18</v>
      </c>
      <c r="E122" s="411"/>
      <c r="F122" s="411"/>
      <c r="G122" s="446"/>
      <c r="H122" s="434"/>
      <c r="I122" s="434"/>
      <c r="J122" s="447"/>
      <c r="K122" s="435"/>
      <c r="L122" s="436"/>
      <c r="M122" s="436"/>
      <c r="N122" s="309"/>
    </row>
    <row r="123" spans="1:19" s="28" customFormat="1" ht="22.5">
      <c r="A123" s="908"/>
      <c r="B123" s="896"/>
      <c r="C123" s="1173"/>
      <c r="D123" s="355" t="s">
        <v>10</v>
      </c>
      <c r="E123" s="411"/>
      <c r="F123" s="411"/>
      <c r="G123" s="446"/>
      <c r="H123" s="434"/>
      <c r="I123" s="434"/>
      <c r="J123" s="447"/>
      <c r="K123" s="435"/>
      <c r="L123" s="436"/>
      <c r="M123" s="436"/>
      <c r="N123" s="309"/>
    </row>
    <row r="124" spans="1:19" s="28" customFormat="1" thickBot="1">
      <c r="A124" s="908"/>
      <c r="B124" s="897"/>
      <c r="C124" s="1264"/>
      <c r="D124" s="355" t="s">
        <v>11</v>
      </c>
      <c r="E124" s="303"/>
      <c r="F124" s="303"/>
      <c r="G124" s="303"/>
      <c r="H124" s="303"/>
      <c r="I124" s="303"/>
      <c r="J124" s="297"/>
      <c r="K124" s="367"/>
      <c r="L124" s="298"/>
      <c r="M124" s="298"/>
      <c r="N124" s="299"/>
    </row>
    <row r="125" spans="1:19" s="28" customFormat="1" ht="21" customHeight="1" thickBot="1">
      <c r="A125" s="1006" t="s">
        <v>196</v>
      </c>
      <c r="B125" s="1006"/>
      <c r="C125" s="1006"/>
      <c r="D125" s="1006"/>
      <c r="E125" s="1006"/>
      <c r="F125" s="1006"/>
      <c r="G125" s="1006"/>
      <c r="H125" s="1006"/>
      <c r="I125" s="1006"/>
      <c r="J125" s="1006"/>
      <c r="K125" s="1006"/>
      <c r="L125" s="1006"/>
      <c r="M125" s="1006"/>
      <c r="N125" s="1006"/>
      <c r="O125" s="1006"/>
    </row>
    <row r="126" spans="1:19" s="28" customFormat="1" ht="19.5">
      <c r="A126" s="931" t="s">
        <v>12</v>
      </c>
      <c r="B126" s="5" t="s">
        <v>23</v>
      </c>
      <c r="C126" s="23"/>
      <c r="D126" s="368"/>
      <c r="E126" s="23"/>
      <c r="F126" s="23"/>
      <c r="G126" s="23"/>
      <c r="H126" s="23"/>
      <c r="I126" s="23"/>
      <c r="J126" s="30"/>
      <c r="K126" s="369"/>
      <c r="L126" s="4"/>
      <c r="M126" s="4"/>
      <c r="N126" s="26"/>
    </row>
    <row r="127" spans="1:19" s="28" customFormat="1">
      <c r="A127" s="932"/>
      <c r="B127" s="6" t="s">
        <v>24</v>
      </c>
      <c r="C127" s="9"/>
      <c r="D127" s="370"/>
      <c r="E127" s="9"/>
      <c r="F127" s="9"/>
      <c r="G127" s="9"/>
      <c r="H127" s="9"/>
      <c r="I127" s="9"/>
      <c r="J127" s="33"/>
      <c r="K127" s="371"/>
      <c r="L127" s="7"/>
      <c r="M127" s="7"/>
      <c r="N127" s="8"/>
    </row>
    <row r="128" spans="1:19" s="28" customFormat="1" thickBot="1">
      <c r="A128" s="12"/>
      <c r="B128" s="13" t="s">
        <v>14</v>
      </c>
      <c r="C128" s="1240" t="s">
        <v>15</v>
      </c>
      <c r="D128" s="1240"/>
      <c r="E128" s="1240"/>
      <c r="F128" s="1240"/>
      <c r="G128" s="1240"/>
      <c r="H128" s="1240"/>
      <c r="I128" s="1240"/>
      <c r="J128" s="1240"/>
      <c r="K128" s="950"/>
      <c r="L128" s="950"/>
      <c r="M128" s="950"/>
      <c r="N128" s="951"/>
    </row>
    <row r="129" spans="1:15" s="28" customFormat="1" ht="22.5">
      <c r="A129" s="448"/>
      <c r="B129" s="1079" t="s">
        <v>198</v>
      </c>
      <c r="C129" s="1263"/>
      <c r="D129" s="351" t="s">
        <v>17</v>
      </c>
      <c r="E129" s="56"/>
      <c r="F129" s="56"/>
      <c r="G129" s="352">
        <f t="shared" ref="G129" si="41">SUM(G130:G132)</f>
        <v>1.2</v>
      </c>
      <c r="H129" s="56"/>
      <c r="I129" s="56"/>
      <c r="J129" s="1257" t="s">
        <v>281</v>
      </c>
      <c r="K129" s="407"/>
      <c r="L129" s="407"/>
      <c r="M129" s="407"/>
      <c r="N129" s="408"/>
    </row>
    <row r="130" spans="1:15" s="28" customFormat="1" ht="19.5">
      <c r="A130" s="448"/>
      <c r="B130" s="945"/>
      <c r="C130" s="1173"/>
      <c r="D130" s="355" t="s">
        <v>18</v>
      </c>
      <c r="E130" s="197"/>
      <c r="F130" s="197"/>
      <c r="G130" s="420">
        <v>0</v>
      </c>
      <c r="H130" s="357"/>
      <c r="I130" s="357"/>
      <c r="J130" s="1258"/>
      <c r="K130" s="407"/>
      <c r="L130" s="407"/>
      <c r="M130" s="407"/>
      <c r="N130" s="408"/>
    </row>
    <row r="131" spans="1:15" s="28" customFormat="1" ht="19.5">
      <c r="A131" s="448"/>
      <c r="B131" s="945"/>
      <c r="C131" s="1173"/>
      <c r="D131" s="355" t="s">
        <v>10</v>
      </c>
      <c r="E131" s="197"/>
      <c r="F131" s="197"/>
      <c r="G131" s="418">
        <v>1.2</v>
      </c>
      <c r="H131" s="357"/>
      <c r="I131" s="357"/>
      <c r="J131" s="1258"/>
      <c r="K131" s="407"/>
      <c r="L131" s="407"/>
      <c r="M131" s="407"/>
      <c r="N131" s="408"/>
    </row>
    <row r="132" spans="1:15" s="28" customFormat="1" thickBot="1">
      <c r="A132" s="448"/>
      <c r="B132" s="1080"/>
      <c r="C132" s="1264"/>
      <c r="D132" s="355" t="s">
        <v>11</v>
      </c>
      <c r="E132" s="197"/>
      <c r="F132" s="197"/>
      <c r="G132" s="425">
        <v>0</v>
      </c>
      <c r="H132" s="360"/>
      <c r="I132" s="360"/>
      <c r="J132" s="1259"/>
      <c r="K132" s="407"/>
      <c r="L132" s="407"/>
      <c r="M132" s="407"/>
      <c r="N132" s="408"/>
    </row>
    <row r="133" spans="1:15" s="28" customFormat="1" ht="22.5" customHeight="1">
      <c r="A133" s="908" t="s">
        <v>16</v>
      </c>
      <c r="B133" s="1165" t="s">
        <v>205</v>
      </c>
      <c r="C133" s="1263"/>
      <c r="D133" s="351" t="s">
        <v>17</v>
      </c>
      <c r="E133" s="56"/>
      <c r="F133" s="56"/>
      <c r="G133" s="352">
        <f t="shared" ref="G133" si="42">SUM(G134:G136)</f>
        <v>0.8</v>
      </c>
      <c r="H133" s="56"/>
      <c r="I133" s="56"/>
      <c r="J133" s="1257" t="s">
        <v>282</v>
      </c>
      <c r="K133" s="365">
        <f t="shared" ref="K133:M133" si="43">SUM(K134:K136)</f>
        <v>0</v>
      </c>
      <c r="L133" s="56">
        <f t="shared" si="43"/>
        <v>0</v>
      </c>
      <c r="M133" s="56">
        <f t="shared" si="43"/>
        <v>0</v>
      </c>
      <c r="N133" s="66">
        <f>E133+H133+I133+K133+L133+M133</f>
        <v>0</v>
      </c>
    </row>
    <row r="134" spans="1:15" s="28" customFormat="1" ht="23.25">
      <c r="A134" s="908"/>
      <c r="B134" s="1129"/>
      <c r="C134" s="1173"/>
      <c r="D134" s="355" t="s">
        <v>18</v>
      </c>
      <c r="E134" s="197"/>
      <c r="F134" s="197"/>
      <c r="G134" s="426">
        <v>0</v>
      </c>
      <c r="H134" s="357"/>
      <c r="I134" s="357"/>
      <c r="J134" s="1258"/>
      <c r="K134" s="366"/>
      <c r="L134" s="198"/>
      <c r="M134" s="198"/>
      <c r="N134" s="222">
        <f t="shared" ref="N134:N136" si="44">E134+H134+I134+K134+L134+M134</f>
        <v>0</v>
      </c>
    </row>
    <row r="135" spans="1:15" s="28" customFormat="1" ht="23.25">
      <c r="A135" s="908"/>
      <c r="B135" s="1129"/>
      <c r="C135" s="1173"/>
      <c r="D135" s="355" t="s">
        <v>10</v>
      </c>
      <c r="E135" s="197"/>
      <c r="F135" s="197"/>
      <c r="G135" s="418">
        <v>0.8</v>
      </c>
      <c r="H135" s="357"/>
      <c r="I135" s="357"/>
      <c r="J135" s="1258"/>
      <c r="K135" s="366"/>
      <c r="L135" s="198"/>
      <c r="M135" s="198"/>
      <c r="N135" s="222">
        <f t="shared" si="44"/>
        <v>0</v>
      </c>
    </row>
    <row r="136" spans="1:15" s="28" customFormat="1" ht="116.25" customHeight="1" thickBot="1">
      <c r="A136" s="908"/>
      <c r="B136" s="1166"/>
      <c r="C136" s="1264"/>
      <c r="D136" s="355" t="s">
        <v>11</v>
      </c>
      <c r="E136" s="197"/>
      <c r="F136" s="197"/>
      <c r="G136" s="425">
        <v>0</v>
      </c>
      <c r="H136" s="360"/>
      <c r="I136" s="360"/>
      <c r="J136" s="1259"/>
      <c r="K136" s="366"/>
      <c r="L136" s="198"/>
      <c r="M136" s="198"/>
      <c r="N136" s="66">
        <f t="shared" si="44"/>
        <v>0</v>
      </c>
    </row>
    <row r="137" spans="1:15" s="28" customFormat="1" ht="40.5">
      <c r="A137" s="986" t="str">
        <f>E87</f>
        <v>III</v>
      </c>
      <c r="B137" s="55" t="s">
        <v>51</v>
      </c>
      <c r="C137" s="988"/>
      <c r="D137" s="37" t="s">
        <v>9</v>
      </c>
      <c r="E137" s="203"/>
      <c r="F137" s="203"/>
      <c r="G137" s="203">
        <f t="shared" ref="G137" si="45">G138+G139+G140</f>
        <v>62.14</v>
      </c>
      <c r="H137" s="203"/>
      <c r="I137" s="203"/>
      <c r="J137" s="990"/>
      <c r="K137" s="353">
        <f t="shared" ref="K137:N137" si="46">K138+K139+K140</f>
        <v>0</v>
      </c>
      <c r="L137" s="203">
        <f t="shared" si="46"/>
        <v>0</v>
      </c>
      <c r="M137" s="203">
        <f t="shared" si="46"/>
        <v>0</v>
      </c>
      <c r="N137" s="204">
        <f t="shared" si="46"/>
        <v>0</v>
      </c>
    </row>
    <row r="138" spans="1:15" s="28" customFormat="1">
      <c r="A138" s="986"/>
      <c r="B138" s="993" t="str">
        <f>F87</f>
        <v>ОБРАЗОВАНИЕ</v>
      </c>
      <c r="C138" s="988"/>
      <c r="D138" s="38" t="s">
        <v>18</v>
      </c>
      <c r="E138" s="205"/>
      <c r="F138" s="205"/>
      <c r="G138" s="205">
        <f>G93+G97+G101+G105+G109+G117+G130+G134</f>
        <v>0</v>
      </c>
      <c r="H138" s="205"/>
      <c r="I138" s="205"/>
      <c r="J138" s="1250"/>
      <c r="K138" s="358"/>
      <c r="L138" s="206"/>
      <c r="M138" s="206"/>
      <c r="N138" s="372">
        <f t="shared" ref="N138:N140" si="47">E138+H138+I138+K138+L138+M138</f>
        <v>0</v>
      </c>
    </row>
    <row r="139" spans="1:15" s="28" customFormat="1">
      <c r="A139" s="986"/>
      <c r="B139" s="1175"/>
      <c r="C139" s="988"/>
      <c r="D139" s="38" t="s">
        <v>10</v>
      </c>
      <c r="E139" s="205"/>
      <c r="F139" s="205"/>
      <c r="G139" s="205">
        <f>G94+G98+G102+G106+G110+G118+G131+G135</f>
        <v>7.4399999999999995</v>
      </c>
      <c r="H139" s="205"/>
      <c r="I139" s="205"/>
      <c r="J139" s="1250"/>
      <c r="K139" s="358"/>
      <c r="L139" s="206"/>
      <c r="M139" s="206"/>
      <c r="N139" s="372">
        <f t="shared" si="47"/>
        <v>0</v>
      </c>
    </row>
    <row r="140" spans="1:15" s="28" customFormat="1" ht="21" thickBot="1">
      <c r="A140" s="987"/>
      <c r="B140" s="1176"/>
      <c r="C140" s="989"/>
      <c r="D140" s="373" t="s">
        <v>11</v>
      </c>
      <c r="E140" s="374"/>
      <c r="F140" s="374"/>
      <c r="G140" s="205">
        <f t="shared" ref="G140" si="48">G95+G99+G103+G107+G111+G119+G132+G136</f>
        <v>54.7</v>
      </c>
      <c r="H140" s="207"/>
      <c r="I140" s="207"/>
      <c r="J140" s="1251"/>
      <c r="K140" s="358"/>
      <c r="L140" s="208"/>
      <c r="M140" s="208"/>
      <c r="N140" s="375">
        <f t="shared" si="47"/>
        <v>0</v>
      </c>
    </row>
    <row r="141" spans="1:15" s="28" customFormat="1" ht="27.75" thickBot="1">
      <c r="A141" s="51"/>
      <c r="B141" s="52"/>
      <c r="C141" s="52"/>
      <c r="D141" s="52"/>
      <c r="E141" s="77" t="s">
        <v>322</v>
      </c>
      <c r="F141" s="76" t="s">
        <v>55</v>
      </c>
      <c r="G141" s="78"/>
      <c r="H141" s="52"/>
      <c r="I141" s="52"/>
      <c r="J141" s="52"/>
      <c r="K141" s="344"/>
      <c r="L141" s="52"/>
      <c r="M141" s="52"/>
      <c r="N141" s="53"/>
    </row>
    <row r="142" spans="1:15" s="28" customFormat="1" ht="21" customHeight="1" thickBot="1">
      <c r="A142" s="984" t="s">
        <v>222</v>
      </c>
      <c r="B142" s="1058"/>
      <c r="C142" s="985"/>
      <c r="D142" s="985"/>
      <c r="E142" s="985"/>
      <c r="F142" s="985"/>
      <c r="G142" s="985"/>
      <c r="H142" s="985"/>
      <c r="I142" s="985"/>
      <c r="J142" s="985"/>
      <c r="K142" s="985"/>
      <c r="L142" s="985"/>
      <c r="M142" s="985"/>
      <c r="N142" s="985"/>
      <c r="O142" s="985"/>
    </row>
    <row r="143" spans="1:15" s="28" customFormat="1" ht="19.5">
      <c r="A143" s="931" t="s">
        <v>12</v>
      </c>
      <c r="B143" s="5" t="s">
        <v>23</v>
      </c>
      <c r="C143" s="61"/>
      <c r="D143" s="62"/>
      <c r="E143" s="61"/>
      <c r="F143" s="61"/>
      <c r="G143" s="61"/>
      <c r="H143" s="61"/>
      <c r="I143" s="61"/>
      <c r="J143" s="63"/>
      <c r="K143" s="345"/>
      <c r="L143" s="64"/>
      <c r="M143" s="64"/>
      <c r="N143" s="65"/>
    </row>
    <row r="144" spans="1:15" s="28" customFormat="1">
      <c r="A144" s="933"/>
      <c r="B144" s="346" t="s">
        <v>24</v>
      </c>
      <c r="C144" s="20"/>
      <c r="D144" s="347"/>
      <c r="E144" s="20"/>
      <c r="F144" s="20"/>
      <c r="G144" s="20"/>
      <c r="H144" s="20"/>
      <c r="I144" s="20"/>
      <c r="J144" s="29"/>
      <c r="K144" s="348"/>
      <c r="L144" s="20"/>
      <c r="M144" s="20"/>
      <c r="N144" s="21"/>
    </row>
    <row r="145" spans="1:14" s="28" customFormat="1" ht="19.5">
      <c r="A145" s="10"/>
      <c r="B145" s="11" t="s">
        <v>14</v>
      </c>
      <c r="C145" s="1228" t="s">
        <v>15</v>
      </c>
      <c r="D145" s="1229"/>
      <c r="E145" s="1229"/>
      <c r="F145" s="1229"/>
      <c r="G145" s="1229"/>
      <c r="H145" s="1229"/>
      <c r="I145" s="1229"/>
      <c r="J145" s="1229"/>
      <c r="K145" s="950"/>
      <c r="L145" s="950"/>
      <c r="M145" s="950"/>
      <c r="N145" s="951"/>
    </row>
    <row r="146" spans="1:14" s="28" customFormat="1" ht="22.5" customHeight="1">
      <c r="A146" s="907" t="s">
        <v>16</v>
      </c>
      <c r="B146" s="904" t="s">
        <v>225</v>
      </c>
      <c r="C146" s="350"/>
      <c r="D146" s="351" t="s">
        <v>17</v>
      </c>
      <c r="E146" s="56"/>
      <c r="F146" s="56"/>
      <c r="G146" s="352">
        <f t="shared" ref="G146" si="49">SUM(G147:G149)</f>
        <v>26.442</v>
      </c>
      <c r="H146" s="56"/>
      <c r="I146" s="56"/>
      <c r="J146" s="1265" t="s">
        <v>307</v>
      </c>
      <c r="K146" s="365">
        <f t="shared" ref="K146:M146" si="50">SUM(K147:K149)</f>
        <v>0</v>
      </c>
      <c r="L146" s="56">
        <f t="shared" si="50"/>
        <v>0</v>
      </c>
      <c r="M146" s="56">
        <f t="shared" si="50"/>
        <v>0</v>
      </c>
      <c r="N146" s="66">
        <f>E146+H146+I146+K146+L146+M146</f>
        <v>0</v>
      </c>
    </row>
    <row r="147" spans="1:14" s="28" customFormat="1" ht="23.25">
      <c r="A147" s="908"/>
      <c r="B147" s="905"/>
      <c r="C147" s="354"/>
      <c r="D147" s="355" t="s">
        <v>18</v>
      </c>
      <c r="E147" s="197"/>
      <c r="F147" s="197"/>
      <c r="G147" s="427">
        <v>25.783999999999999</v>
      </c>
      <c r="H147" s="357"/>
      <c r="I147" s="357"/>
      <c r="J147" s="1266"/>
      <c r="K147" s="366"/>
      <c r="L147" s="198"/>
      <c r="M147" s="198"/>
      <c r="N147" s="222">
        <f t="shared" ref="N147:N149" si="51">E147+H147+I147+K147+L147+M147</f>
        <v>0</v>
      </c>
    </row>
    <row r="148" spans="1:14" s="28" customFormat="1" ht="23.25">
      <c r="A148" s="908"/>
      <c r="B148" s="905"/>
      <c r="C148" s="354"/>
      <c r="D148" s="355" t="s">
        <v>10</v>
      </c>
      <c r="E148" s="197"/>
      <c r="F148" s="197"/>
      <c r="G148" s="427">
        <v>0.52600000000000002</v>
      </c>
      <c r="H148" s="357"/>
      <c r="I148" s="357"/>
      <c r="J148" s="1266"/>
      <c r="K148" s="366"/>
      <c r="L148" s="198"/>
      <c r="M148" s="198"/>
      <c r="N148" s="222">
        <f t="shared" si="51"/>
        <v>0</v>
      </c>
    </row>
    <row r="149" spans="1:14" s="28" customFormat="1" ht="369" customHeight="1">
      <c r="A149" s="909"/>
      <c r="B149" s="906"/>
      <c r="C149" s="359"/>
      <c r="D149" s="355" t="s">
        <v>11</v>
      </c>
      <c r="E149" s="197"/>
      <c r="F149" s="197"/>
      <c r="G149" s="428">
        <v>0.13200000000000001</v>
      </c>
      <c r="H149" s="360"/>
      <c r="I149" s="360"/>
      <c r="J149" s="1267"/>
      <c r="K149" s="366"/>
      <c r="L149" s="198"/>
      <c r="M149" s="198"/>
      <c r="N149" s="66">
        <f t="shared" si="51"/>
        <v>0</v>
      </c>
    </row>
    <row r="150" spans="1:14" s="28" customFormat="1" ht="19.5">
      <c r="A150" s="932" t="s">
        <v>13</v>
      </c>
      <c r="B150" s="22" t="s">
        <v>23</v>
      </c>
      <c r="C150" s="31"/>
      <c r="D150" s="32"/>
      <c r="E150" s="200"/>
      <c r="F150" s="200"/>
      <c r="G150" s="200"/>
      <c r="H150" s="200"/>
      <c r="I150" s="200"/>
      <c r="J150" s="201"/>
      <c r="K150" s="384"/>
      <c r="L150" s="198"/>
      <c r="M150" s="198"/>
      <c r="N150" s="202"/>
    </row>
    <row r="151" spans="1:14" s="28" customFormat="1">
      <c r="A151" s="933"/>
      <c r="B151" s="346" t="s">
        <v>24</v>
      </c>
      <c r="C151" s="20"/>
      <c r="D151" s="347"/>
      <c r="E151" s="20"/>
      <c r="F151" s="20"/>
      <c r="G151" s="20"/>
      <c r="H151" s="20"/>
      <c r="I151" s="20"/>
      <c r="J151" s="29"/>
      <c r="K151" s="348"/>
      <c r="L151" s="20"/>
      <c r="M151" s="20"/>
      <c r="N151" s="21"/>
    </row>
    <row r="152" spans="1:14" s="28" customFormat="1" ht="19.5">
      <c r="A152" s="10"/>
      <c r="B152" s="11" t="s">
        <v>14</v>
      </c>
      <c r="C152" s="1228" t="s">
        <v>15</v>
      </c>
      <c r="D152" s="1229"/>
      <c r="E152" s="1229"/>
      <c r="F152" s="1229"/>
      <c r="G152" s="1229"/>
      <c r="H152" s="1229"/>
      <c r="I152" s="1229"/>
      <c r="J152" s="1229"/>
      <c r="K152" s="950"/>
      <c r="L152" s="950"/>
      <c r="M152" s="950"/>
      <c r="N152" s="951"/>
    </row>
    <row r="153" spans="1:14" s="28" customFormat="1" ht="22.5">
      <c r="A153" s="907" t="s">
        <v>28</v>
      </c>
      <c r="B153" s="895" t="s">
        <v>33</v>
      </c>
      <c r="C153" s="350"/>
      <c r="D153" s="351" t="s">
        <v>17</v>
      </c>
      <c r="E153" s="56"/>
      <c r="F153" s="56"/>
      <c r="G153" s="352">
        <f t="shared" ref="G153" si="52">SUM(G154:G156)</f>
        <v>0</v>
      </c>
      <c r="H153" s="56"/>
      <c r="I153" s="56"/>
      <c r="J153" s="1230"/>
      <c r="K153" s="365">
        <f t="shared" ref="K153:M153" si="53">SUM(K154:K156)</f>
        <v>0</v>
      </c>
      <c r="L153" s="56">
        <f t="shared" si="53"/>
        <v>0</v>
      </c>
      <c r="M153" s="56">
        <f t="shared" si="53"/>
        <v>0</v>
      </c>
      <c r="N153" s="66">
        <f>E153+H153+I153+K153+L153+M153</f>
        <v>0</v>
      </c>
    </row>
    <row r="154" spans="1:14" s="28" customFormat="1" ht="23.25">
      <c r="A154" s="908"/>
      <c r="B154" s="896"/>
      <c r="C154" s="354"/>
      <c r="D154" s="355" t="s">
        <v>18</v>
      </c>
      <c r="E154" s="197"/>
      <c r="F154" s="197"/>
      <c r="G154" s="356"/>
      <c r="H154" s="357"/>
      <c r="I154" s="357"/>
      <c r="J154" s="1231"/>
      <c r="K154" s="366"/>
      <c r="L154" s="198"/>
      <c r="M154" s="198"/>
      <c r="N154" s="222">
        <f t="shared" ref="N154:N156" si="54">E154+H154+I154+K154+L154+M154</f>
        <v>0</v>
      </c>
    </row>
    <row r="155" spans="1:14" s="28" customFormat="1" ht="23.25">
      <c r="A155" s="908"/>
      <c r="B155" s="896"/>
      <c r="C155" s="354"/>
      <c r="D155" s="355" t="s">
        <v>10</v>
      </c>
      <c r="E155" s="197"/>
      <c r="F155" s="197"/>
      <c r="G155" s="356"/>
      <c r="H155" s="357"/>
      <c r="I155" s="357"/>
      <c r="J155" s="1231"/>
      <c r="K155" s="366"/>
      <c r="L155" s="198"/>
      <c r="M155" s="198"/>
      <c r="N155" s="222">
        <f t="shared" si="54"/>
        <v>0</v>
      </c>
    </row>
    <row r="156" spans="1:14" s="28" customFormat="1" ht="22.5">
      <c r="A156" s="908"/>
      <c r="B156" s="897"/>
      <c r="C156" s="359"/>
      <c r="D156" s="355" t="s">
        <v>11</v>
      </c>
      <c r="E156" s="197"/>
      <c r="F156" s="197"/>
      <c r="G156" s="356"/>
      <c r="H156" s="360"/>
      <c r="I156" s="360"/>
      <c r="J156" s="1232"/>
      <c r="K156" s="366"/>
      <c r="L156" s="198"/>
      <c r="M156" s="198"/>
      <c r="N156" s="66">
        <f t="shared" si="54"/>
        <v>0</v>
      </c>
    </row>
    <row r="157" spans="1:14" s="28" customFormat="1" ht="39.75" thickBot="1">
      <c r="A157" s="293" t="s">
        <v>27</v>
      </c>
      <c r="B157" s="294" t="s">
        <v>29</v>
      </c>
      <c r="C157" s="295"/>
      <c r="D157" s="296"/>
      <c r="E157" s="303"/>
      <c r="F157" s="303"/>
      <c r="G157" s="303"/>
      <c r="H157" s="303"/>
      <c r="I157" s="303"/>
      <c r="J157" s="297"/>
      <c r="K157" s="367"/>
      <c r="L157" s="298"/>
      <c r="M157" s="298"/>
      <c r="N157" s="299"/>
    </row>
    <row r="158" spans="1:14" s="28" customFormat="1" ht="21" thickBot="1">
      <c r="A158" s="928" t="s">
        <v>32</v>
      </c>
      <c r="B158" s="929"/>
      <c r="C158" s="929"/>
      <c r="D158" s="929"/>
      <c r="E158" s="929"/>
      <c r="F158" s="929"/>
      <c r="G158" s="929"/>
      <c r="H158" s="929"/>
      <c r="I158" s="929"/>
      <c r="J158" s="929"/>
      <c r="K158" s="929"/>
      <c r="L158" s="929"/>
      <c r="M158" s="929"/>
      <c r="N158" s="930"/>
    </row>
    <row r="159" spans="1:14" s="28" customFormat="1" ht="19.5">
      <c r="A159" s="931" t="s">
        <v>12</v>
      </c>
      <c r="B159" s="5" t="s">
        <v>23</v>
      </c>
      <c r="C159" s="23"/>
      <c r="D159" s="368"/>
      <c r="E159" s="23"/>
      <c r="F159" s="23"/>
      <c r="G159" s="23"/>
      <c r="H159" s="23"/>
      <c r="I159" s="23"/>
      <c r="J159" s="30"/>
      <c r="K159" s="369"/>
      <c r="L159" s="4"/>
      <c r="M159" s="4"/>
      <c r="N159" s="26"/>
    </row>
    <row r="160" spans="1:14" s="28" customFormat="1">
      <c r="A160" s="932"/>
      <c r="B160" s="6" t="s">
        <v>24</v>
      </c>
      <c r="C160" s="9"/>
      <c r="D160" s="370"/>
      <c r="E160" s="9"/>
      <c r="F160" s="9"/>
      <c r="G160" s="9"/>
      <c r="H160" s="9"/>
      <c r="I160" s="9"/>
      <c r="J160" s="33"/>
      <c r="K160" s="371"/>
      <c r="L160" s="7"/>
      <c r="M160" s="7"/>
      <c r="N160" s="8"/>
    </row>
    <row r="161" spans="1:15" s="28" customFormat="1" ht="19.5">
      <c r="A161" s="12"/>
      <c r="B161" s="13" t="s">
        <v>14</v>
      </c>
      <c r="C161" s="1240" t="s">
        <v>15</v>
      </c>
      <c r="D161" s="1240"/>
      <c r="E161" s="1240"/>
      <c r="F161" s="1240"/>
      <c r="G161" s="1240"/>
      <c r="H161" s="1240"/>
      <c r="I161" s="1240"/>
      <c r="J161" s="1240"/>
      <c r="K161" s="950"/>
      <c r="L161" s="950"/>
      <c r="M161" s="950"/>
      <c r="N161" s="951"/>
    </row>
    <row r="162" spans="1:15" s="28" customFormat="1" ht="22.5">
      <c r="A162" s="908" t="s">
        <v>16</v>
      </c>
      <c r="B162" s="895" t="s">
        <v>33</v>
      </c>
      <c r="C162" s="350"/>
      <c r="D162" s="351" t="s">
        <v>17</v>
      </c>
      <c r="E162" s="56"/>
      <c r="F162" s="56"/>
      <c r="G162" s="352">
        <f t="shared" ref="G162" si="55">SUM(G163:G165)</f>
        <v>0</v>
      </c>
      <c r="H162" s="56"/>
      <c r="I162" s="56"/>
      <c r="J162" s="1230"/>
      <c r="K162" s="365">
        <f t="shared" ref="K162:M162" si="56">SUM(K163:K165)</f>
        <v>0</v>
      </c>
      <c r="L162" s="56">
        <f t="shared" si="56"/>
        <v>0</v>
      </c>
      <c r="M162" s="56">
        <f t="shared" si="56"/>
        <v>0</v>
      </c>
      <c r="N162" s="66">
        <f>E162+H162+I162+K162+L162+M162</f>
        <v>0</v>
      </c>
    </row>
    <row r="163" spans="1:15" s="28" customFormat="1" ht="23.25">
      <c r="A163" s="908"/>
      <c r="B163" s="896"/>
      <c r="C163" s="354"/>
      <c r="D163" s="355" t="s">
        <v>18</v>
      </c>
      <c r="E163" s="197"/>
      <c r="F163" s="197"/>
      <c r="G163" s="356"/>
      <c r="H163" s="357"/>
      <c r="I163" s="357"/>
      <c r="J163" s="1231"/>
      <c r="K163" s="366"/>
      <c r="L163" s="198"/>
      <c r="M163" s="198"/>
      <c r="N163" s="222">
        <f t="shared" ref="N163:N165" si="57">E163+H163+I163+K163+L163+M163</f>
        <v>0</v>
      </c>
    </row>
    <row r="164" spans="1:15" s="28" customFormat="1" ht="23.25">
      <c r="A164" s="908"/>
      <c r="B164" s="896"/>
      <c r="C164" s="354"/>
      <c r="D164" s="355" t="s">
        <v>10</v>
      </c>
      <c r="E164" s="197"/>
      <c r="F164" s="197"/>
      <c r="G164" s="356"/>
      <c r="H164" s="357"/>
      <c r="I164" s="357"/>
      <c r="J164" s="1231"/>
      <c r="K164" s="366"/>
      <c r="L164" s="198"/>
      <c r="M164" s="198"/>
      <c r="N164" s="222">
        <f t="shared" si="57"/>
        <v>0</v>
      </c>
    </row>
    <row r="165" spans="1:15" s="28" customFormat="1" ht="22.5">
      <c r="A165" s="908"/>
      <c r="B165" s="896"/>
      <c r="C165" s="359"/>
      <c r="D165" s="355" t="s">
        <v>11</v>
      </c>
      <c r="E165" s="197"/>
      <c r="F165" s="197"/>
      <c r="G165" s="356"/>
      <c r="H165" s="360"/>
      <c r="I165" s="360"/>
      <c r="J165" s="1232"/>
      <c r="K165" s="366"/>
      <c r="L165" s="198"/>
      <c r="M165" s="198"/>
      <c r="N165" s="66">
        <f t="shared" si="57"/>
        <v>0</v>
      </c>
    </row>
    <row r="166" spans="1:15" s="28" customFormat="1" ht="40.5">
      <c r="A166" s="986" t="str">
        <f>E141</f>
        <v>IV</v>
      </c>
      <c r="B166" s="55" t="s">
        <v>51</v>
      </c>
      <c r="C166" s="988"/>
      <c r="D166" s="37" t="s">
        <v>9</v>
      </c>
      <c r="E166" s="203"/>
      <c r="F166" s="203"/>
      <c r="G166" s="203">
        <f t="shared" ref="G166" si="58">G167+G168+G169</f>
        <v>26.442</v>
      </c>
      <c r="H166" s="203"/>
      <c r="I166" s="203"/>
      <c r="J166" s="990"/>
      <c r="K166" s="353">
        <f t="shared" ref="K166:N166" si="59">K167+K168+K169</f>
        <v>0</v>
      </c>
      <c r="L166" s="203">
        <f t="shared" si="59"/>
        <v>0</v>
      </c>
      <c r="M166" s="203">
        <f t="shared" si="59"/>
        <v>0</v>
      </c>
      <c r="N166" s="204">
        <f t="shared" si="59"/>
        <v>0</v>
      </c>
    </row>
    <row r="167" spans="1:15" s="28" customFormat="1">
      <c r="A167" s="986"/>
      <c r="B167" s="993" t="str">
        <f>F141</f>
        <v>ЖИЛЬЕ И ГОРОДСКАЯ СРЕДА</v>
      </c>
      <c r="C167" s="988"/>
      <c r="D167" s="38" t="s">
        <v>18</v>
      </c>
      <c r="E167" s="205"/>
      <c r="F167" s="205"/>
      <c r="G167" s="205">
        <f>G147</f>
        <v>25.783999999999999</v>
      </c>
      <c r="H167" s="205"/>
      <c r="I167" s="205"/>
      <c r="J167" s="1250"/>
      <c r="K167" s="358"/>
      <c r="L167" s="206"/>
      <c r="M167" s="206"/>
      <c r="N167" s="372">
        <f t="shared" ref="N167:N169" si="60">E167+H167+I167+K167+L167+M167</f>
        <v>0</v>
      </c>
    </row>
    <row r="168" spans="1:15" s="28" customFormat="1">
      <c r="A168" s="986"/>
      <c r="B168" s="1175"/>
      <c r="C168" s="988"/>
      <c r="D168" s="38" t="s">
        <v>10</v>
      </c>
      <c r="E168" s="205"/>
      <c r="F168" s="205"/>
      <c r="G168" s="205">
        <f t="shared" ref="G168:G169" si="61">G148</f>
        <v>0.52600000000000002</v>
      </c>
      <c r="H168" s="205"/>
      <c r="I168" s="205"/>
      <c r="J168" s="1250"/>
      <c r="K168" s="358"/>
      <c r="L168" s="206"/>
      <c r="M168" s="206"/>
      <c r="N168" s="372">
        <f t="shared" si="60"/>
        <v>0</v>
      </c>
    </row>
    <row r="169" spans="1:15" s="28" customFormat="1" ht="21" thickBot="1">
      <c r="A169" s="987"/>
      <c r="B169" s="1176"/>
      <c r="C169" s="989"/>
      <c r="D169" s="373" t="s">
        <v>11</v>
      </c>
      <c r="E169" s="374"/>
      <c r="F169" s="374"/>
      <c r="G169" s="205">
        <f t="shared" si="61"/>
        <v>0.13200000000000001</v>
      </c>
      <c r="H169" s="207"/>
      <c r="I169" s="207"/>
      <c r="J169" s="1251"/>
      <c r="K169" s="358"/>
      <c r="L169" s="208"/>
      <c r="M169" s="208"/>
      <c r="N169" s="375">
        <f t="shared" si="60"/>
        <v>0</v>
      </c>
    </row>
    <row r="170" spans="1:15" s="28" customFormat="1" ht="27.75" thickBot="1">
      <c r="A170" s="51"/>
      <c r="B170" s="52"/>
      <c r="C170" s="52"/>
      <c r="D170" s="52"/>
      <c r="E170" s="77" t="s">
        <v>323</v>
      </c>
      <c r="F170" s="76" t="s">
        <v>56</v>
      </c>
      <c r="G170" s="78"/>
      <c r="H170" s="52"/>
      <c r="I170" s="52"/>
      <c r="J170" s="52"/>
      <c r="K170" s="344"/>
      <c r="L170" s="52"/>
      <c r="M170" s="52"/>
      <c r="N170" s="53"/>
    </row>
    <row r="171" spans="1:15" s="28" customFormat="1" ht="21" customHeight="1" thickBot="1">
      <c r="A171" s="996" t="s">
        <v>232</v>
      </c>
      <c r="B171" s="985"/>
      <c r="C171" s="985"/>
      <c r="D171" s="985"/>
      <c r="E171" s="985"/>
      <c r="F171" s="985"/>
      <c r="G171" s="985"/>
      <c r="H171" s="985"/>
      <c r="I171" s="985"/>
      <c r="J171" s="985"/>
      <c r="K171" s="985"/>
      <c r="L171" s="985"/>
      <c r="M171" s="985"/>
      <c r="N171" s="985"/>
      <c r="O171" s="985"/>
    </row>
    <row r="172" spans="1:15" s="28" customFormat="1" ht="19.5">
      <c r="A172" s="931" t="s">
        <v>12</v>
      </c>
      <c r="B172" s="5" t="s">
        <v>23</v>
      </c>
      <c r="C172" s="61"/>
      <c r="D172" s="62"/>
      <c r="E172" s="61"/>
      <c r="F172" s="61"/>
      <c r="G172" s="61"/>
      <c r="H172" s="61"/>
      <c r="I172" s="61"/>
      <c r="J172" s="63"/>
      <c r="K172" s="345"/>
      <c r="L172" s="64"/>
      <c r="M172" s="64"/>
      <c r="N172" s="65"/>
    </row>
    <row r="173" spans="1:15" s="28" customFormat="1">
      <c r="A173" s="933"/>
      <c r="B173" s="346" t="s">
        <v>24</v>
      </c>
      <c r="C173" s="20"/>
      <c r="D173" s="347"/>
      <c r="E173" s="20"/>
      <c r="F173" s="20"/>
      <c r="G173" s="20"/>
      <c r="H173" s="20"/>
      <c r="I173" s="20"/>
      <c r="J173" s="29"/>
      <c r="K173" s="348"/>
      <c r="L173" s="20"/>
      <c r="M173" s="20"/>
      <c r="N173" s="21"/>
    </row>
    <row r="174" spans="1:15" s="28" customFormat="1" ht="19.5">
      <c r="A174" s="10"/>
      <c r="B174" s="11" t="s">
        <v>14</v>
      </c>
      <c r="C174" s="1228" t="s">
        <v>15</v>
      </c>
      <c r="D174" s="1229"/>
      <c r="E174" s="1229"/>
      <c r="F174" s="1229"/>
      <c r="G174" s="1229"/>
      <c r="H174" s="1229"/>
      <c r="I174" s="1229"/>
      <c r="J174" s="1229"/>
      <c r="K174" s="950"/>
      <c r="L174" s="950"/>
      <c r="M174" s="950"/>
      <c r="N174" s="951"/>
    </row>
    <row r="175" spans="1:15" s="28" customFormat="1" ht="22.5" customHeight="1">
      <c r="A175" s="907" t="s">
        <v>16</v>
      </c>
      <c r="B175" s="910" t="s">
        <v>285</v>
      </c>
      <c r="C175" s="1310"/>
      <c r="D175" s="351" t="s">
        <v>17</v>
      </c>
      <c r="E175" s="56"/>
      <c r="F175" s="56"/>
      <c r="G175" s="352">
        <f t="shared" ref="G175" si="62">SUM(G176:G178)</f>
        <v>2.0470000000000002</v>
      </c>
      <c r="H175" s="56"/>
      <c r="I175" s="56"/>
      <c r="J175" s="1230" t="s">
        <v>298</v>
      </c>
      <c r="K175" s="365">
        <f t="shared" ref="K175:M175" si="63">SUM(K176:K178)</f>
        <v>0</v>
      </c>
      <c r="L175" s="56">
        <f t="shared" si="63"/>
        <v>0</v>
      </c>
      <c r="M175" s="56">
        <f t="shared" si="63"/>
        <v>0</v>
      </c>
      <c r="N175" s="66">
        <f>E175+H175+I175+K175+L175+M175</f>
        <v>0</v>
      </c>
    </row>
    <row r="176" spans="1:15" s="28" customFormat="1" ht="23.25">
      <c r="A176" s="908"/>
      <c r="B176" s="910"/>
      <c r="C176" s="1311"/>
      <c r="D176" s="355" t="s">
        <v>18</v>
      </c>
      <c r="E176" s="197"/>
      <c r="F176" s="197"/>
      <c r="G176" s="302">
        <v>0</v>
      </c>
      <c r="H176" s="357"/>
      <c r="I176" s="357"/>
      <c r="J176" s="1268"/>
      <c r="K176" s="366"/>
      <c r="L176" s="198"/>
      <c r="M176" s="198"/>
      <c r="N176" s="222">
        <f t="shared" ref="N176:N178" si="64">E176+H176+I176+K176+L176+M176</f>
        <v>0</v>
      </c>
    </row>
    <row r="177" spans="1:14" s="28" customFormat="1" ht="23.25">
      <c r="A177" s="908"/>
      <c r="B177" s="910"/>
      <c r="C177" s="1311"/>
      <c r="D177" s="355" t="s">
        <v>10</v>
      </c>
      <c r="E177" s="197"/>
      <c r="F177" s="197"/>
      <c r="G177" s="313">
        <v>1.986</v>
      </c>
      <c r="H177" s="357"/>
      <c r="I177" s="357"/>
      <c r="J177" s="1268"/>
      <c r="K177" s="366"/>
      <c r="L177" s="198"/>
      <c r="M177" s="198"/>
      <c r="N177" s="222">
        <f t="shared" si="64"/>
        <v>0</v>
      </c>
    </row>
    <row r="178" spans="1:14" s="28" customFormat="1" ht="22.5">
      <c r="A178" s="909"/>
      <c r="B178" s="910"/>
      <c r="C178" s="1312"/>
      <c r="D178" s="355" t="s">
        <v>11</v>
      </c>
      <c r="E178" s="197"/>
      <c r="F178" s="197"/>
      <c r="G178" s="314">
        <v>6.0999999999999999E-2</v>
      </c>
      <c r="H178" s="360"/>
      <c r="I178" s="360"/>
      <c r="J178" s="1268"/>
      <c r="K178" s="366"/>
      <c r="L178" s="198"/>
      <c r="M178" s="198"/>
      <c r="N178" s="66">
        <f t="shared" si="64"/>
        <v>0</v>
      </c>
    </row>
    <row r="179" spans="1:14" s="28" customFormat="1" ht="19.5">
      <c r="A179" s="932" t="s">
        <v>13</v>
      </c>
      <c r="B179" s="22" t="s">
        <v>23</v>
      </c>
      <c r="C179" s="31"/>
      <c r="D179" s="32"/>
      <c r="E179" s="200"/>
      <c r="F179" s="200"/>
      <c r="G179" s="200"/>
      <c r="H179" s="200"/>
      <c r="I179" s="200"/>
      <c r="J179" s="201"/>
      <c r="K179" s="384"/>
      <c r="L179" s="198"/>
      <c r="M179" s="198"/>
      <c r="N179" s="202"/>
    </row>
    <row r="180" spans="1:14" s="28" customFormat="1">
      <c r="A180" s="933"/>
      <c r="B180" s="346" t="s">
        <v>24</v>
      </c>
      <c r="C180" s="20"/>
      <c r="D180" s="347"/>
      <c r="E180" s="20"/>
      <c r="F180" s="20"/>
      <c r="G180" s="20"/>
      <c r="H180" s="20"/>
      <c r="I180" s="20"/>
      <c r="J180" s="29"/>
      <c r="K180" s="348"/>
      <c r="L180" s="20"/>
      <c r="M180" s="20"/>
      <c r="N180" s="21"/>
    </row>
    <row r="181" spans="1:14" s="28" customFormat="1" ht="19.5">
      <c r="A181" s="10"/>
      <c r="B181" s="11" t="s">
        <v>14</v>
      </c>
      <c r="C181" s="1228" t="s">
        <v>15</v>
      </c>
      <c r="D181" s="1229"/>
      <c r="E181" s="1229"/>
      <c r="F181" s="1229"/>
      <c r="G181" s="1229"/>
      <c r="H181" s="1229"/>
      <c r="I181" s="1229"/>
      <c r="J181" s="1229"/>
      <c r="K181" s="950"/>
      <c r="L181" s="950"/>
      <c r="M181" s="950"/>
      <c r="N181" s="951"/>
    </row>
    <row r="182" spans="1:14" s="28" customFormat="1" ht="22.5">
      <c r="A182" s="907" t="s">
        <v>28</v>
      </c>
      <c r="B182" s="895" t="s">
        <v>33</v>
      </c>
      <c r="C182" s="350"/>
      <c r="D182" s="351" t="s">
        <v>17</v>
      </c>
      <c r="E182" s="56"/>
      <c r="F182" s="56"/>
      <c r="G182" s="352">
        <f t="shared" ref="G182" si="65">SUM(G183:G185)</f>
        <v>0</v>
      </c>
      <c r="H182" s="56"/>
      <c r="I182" s="56"/>
      <c r="J182" s="1230"/>
      <c r="K182" s="365">
        <f t="shared" ref="K182:M182" si="66">SUM(K183:K185)</f>
        <v>0</v>
      </c>
      <c r="L182" s="56">
        <f t="shared" si="66"/>
        <v>0</v>
      </c>
      <c r="M182" s="56">
        <f t="shared" si="66"/>
        <v>0</v>
      </c>
      <c r="N182" s="66">
        <f>E182+H182+I182+K182+L182+M182</f>
        <v>0</v>
      </c>
    </row>
    <row r="183" spans="1:14" s="28" customFormat="1" ht="23.25">
      <c r="A183" s="908"/>
      <c r="B183" s="896"/>
      <c r="C183" s="354"/>
      <c r="D183" s="355" t="s">
        <v>18</v>
      </c>
      <c r="E183" s="197"/>
      <c r="F183" s="197"/>
      <c r="G183" s="356"/>
      <c r="H183" s="357"/>
      <c r="I183" s="357"/>
      <c r="J183" s="1231"/>
      <c r="K183" s="366"/>
      <c r="L183" s="198"/>
      <c r="M183" s="198"/>
      <c r="N183" s="222">
        <f t="shared" ref="N183:N185" si="67">E183+H183+I183+K183+L183+M183</f>
        <v>0</v>
      </c>
    </row>
    <row r="184" spans="1:14" s="28" customFormat="1" ht="23.25">
      <c r="A184" s="908"/>
      <c r="B184" s="896"/>
      <c r="C184" s="354"/>
      <c r="D184" s="355" t="s">
        <v>10</v>
      </c>
      <c r="E184" s="197"/>
      <c r="F184" s="197"/>
      <c r="G184" s="356"/>
      <c r="H184" s="357"/>
      <c r="I184" s="357"/>
      <c r="J184" s="1231"/>
      <c r="K184" s="366"/>
      <c r="L184" s="198"/>
      <c r="M184" s="198"/>
      <c r="N184" s="222">
        <f t="shared" si="67"/>
        <v>0</v>
      </c>
    </row>
    <row r="185" spans="1:14" s="28" customFormat="1" ht="22.5">
      <c r="A185" s="908"/>
      <c r="B185" s="897"/>
      <c r="C185" s="359"/>
      <c r="D185" s="355" t="s">
        <v>11</v>
      </c>
      <c r="E185" s="197"/>
      <c r="F185" s="197"/>
      <c r="G185" s="356"/>
      <c r="H185" s="360"/>
      <c r="I185" s="360"/>
      <c r="J185" s="1232"/>
      <c r="K185" s="366"/>
      <c r="L185" s="198"/>
      <c r="M185" s="198"/>
      <c r="N185" s="66">
        <f t="shared" si="67"/>
        <v>0</v>
      </c>
    </row>
    <row r="186" spans="1:14" s="28" customFormat="1" ht="39.75" thickBot="1">
      <c r="A186" s="293" t="s">
        <v>27</v>
      </c>
      <c r="B186" s="294" t="s">
        <v>29</v>
      </c>
      <c r="C186" s="295"/>
      <c r="D186" s="296"/>
      <c r="E186" s="303"/>
      <c r="F186" s="303"/>
      <c r="G186" s="303"/>
      <c r="H186" s="303"/>
      <c r="I186" s="303"/>
      <c r="J186" s="297"/>
      <c r="K186" s="367"/>
      <c r="L186" s="298"/>
      <c r="M186" s="298"/>
      <c r="N186" s="299"/>
    </row>
    <row r="187" spans="1:14" s="28" customFormat="1" ht="21" thickBot="1">
      <c r="A187" s="928" t="s">
        <v>32</v>
      </c>
      <c r="B187" s="929"/>
      <c r="C187" s="929"/>
      <c r="D187" s="929"/>
      <c r="E187" s="929"/>
      <c r="F187" s="929"/>
      <c r="G187" s="929"/>
      <c r="H187" s="929"/>
      <c r="I187" s="929"/>
      <c r="J187" s="929"/>
      <c r="K187" s="929"/>
      <c r="L187" s="929"/>
      <c r="M187" s="929"/>
      <c r="N187" s="930"/>
    </row>
    <row r="188" spans="1:14" s="28" customFormat="1" ht="19.5">
      <c r="A188" s="931" t="s">
        <v>12</v>
      </c>
      <c r="B188" s="5" t="s">
        <v>23</v>
      </c>
      <c r="C188" s="23"/>
      <c r="D188" s="368"/>
      <c r="E188" s="23"/>
      <c r="F188" s="23"/>
      <c r="G188" s="23"/>
      <c r="H188" s="23"/>
      <c r="I188" s="23"/>
      <c r="J188" s="30"/>
      <c r="K188" s="369"/>
      <c r="L188" s="4"/>
      <c r="M188" s="4"/>
      <c r="N188" s="26"/>
    </row>
    <row r="189" spans="1:14" s="28" customFormat="1">
      <c r="A189" s="932"/>
      <c r="B189" s="6" t="s">
        <v>24</v>
      </c>
      <c r="C189" s="9"/>
      <c r="D189" s="370"/>
      <c r="E189" s="9"/>
      <c r="F189" s="9"/>
      <c r="G189" s="9"/>
      <c r="H189" s="9"/>
      <c r="I189" s="9"/>
      <c r="J189" s="33"/>
      <c r="K189" s="371"/>
      <c r="L189" s="7"/>
      <c r="M189" s="7"/>
      <c r="N189" s="8"/>
    </row>
    <row r="190" spans="1:14" s="28" customFormat="1" ht="19.5">
      <c r="A190" s="12"/>
      <c r="B190" s="13" t="s">
        <v>14</v>
      </c>
      <c r="C190" s="1240" t="s">
        <v>15</v>
      </c>
      <c r="D190" s="1240"/>
      <c r="E190" s="1240"/>
      <c r="F190" s="1240"/>
      <c r="G190" s="1240"/>
      <c r="H190" s="1240"/>
      <c r="I190" s="1240"/>
      <c r="J190" s="1240"/>
      <c r="K190" s="950"/>
      <c r="L190" s="950"/>
      <c r="M190" s="950"/>
      <c r="N190" s="951"/>
    </row>
    <row r="191" spans="1:14" s="28" customFormat="1" ht="22.5">
      <c r="A191" s="908" t="s">
        <v>16</v>
      </c>
      <c r="B191" s="895" t="s">
        <v>33</v>
      </c>
      <c r="C191" s="350"/>
      <c r="D191" s="351" t="s">
        <v>17</v>
      </c>
      <c r="E191" s="56"/>
      <c r="F191" s="56"/>
      <c r="G191" s="352">
        <f t="shared" ref="G191" si="68">SUM(G192:G194)</f>
        <v>0</v>
      </c>
      <c r="H191" s="56"/>
      <c r="I191" s="56"/>
      <c r="J191" s="1230"/>
      <c r="K191" s="365">
        <f t="shared" ref="K191:M191" si="69">SUM(K192:K194)</f>
        <v>0</v>
      </c>
      <c r="L191" s="56">
        <f t="shared" si="69"/>
        <v>0</v>
      </c>
      <c r="M191" s="56">
        <f t="shared" si="69"/>
        <v>0</v>
      </c>
      <c r="N191" s="66">
        <f>E191+H191+I191+K191+L191+M191</f>
        <v>0</v>
      </c>
    </row>
    <row r="192" spans="1:14" s="28" customFormat="1" ht="23.25">
      <c r="A192" s="908"/>
      <c r="B192" s="896"/>
      <c r="C192" s="354"/>
      <c r="D192" s="355" t="s">
        <v>18</v>
      </c>
      <c r="E192" s="197"/>
      <c r="F192" s="197"/>
      <c r="G192" s="356"/>
      <c r="H192" s="357"/>
      <c r="I192" s="357"/>
      <c r="J192" s="1231"/>
      <c r="K192" s="366"/>
      <c r="L192" s="198"/>
      <c r="M192" s="198"/>
      <c r="N192" s="222">
        <f t="shared" ref="N192:N194" si="70">E192+H192+I192+K192+L192+M192</f>
        <v>0</v>
      </c>
    </row>
    <row r="193" spans="1:14" s="28" customFormat="1" ht="23.25">
      <c r="A193" s="908"/>
      <c r="B193" s="896"/>
      <c r="C193" s="354"/>
      <c r="D193" s="355" t="s">
        <v>10</v>
      </c>
      <c r="E193" s="197"/>
      <c r="F193" s="197"/>
      <c r="G193" s="356"/>
      <c r="H193" s="357"/>
      <c r="I193" s="357"/>
      <c r="J193" s="1231"/>
      <c r="K193" s="366"/>
      <c r="L193" s="198"/>
      <c r="M193" s="198"/>
      <c r="N193" s="222">
        <f t="shared" si="70"/>
        <v>0</v>
      </c>
    </row>
    <row r="194" spans="1:14" s="28" customFormat="1" ht="22.5">
      <c r="A194" s="908"/>
      <c r="B194" s="896"/>
      <c r="C194" s="359"/>
      <c r="D194" s="355" t="s">
        <v>11</v>
      </c>
      <c r="E194" s="197"/>
      <c r="F194" s="197"/>
      <c r="G194" s="356"/>
      <c r="H194" s="360"/>
      <c r="I194" s="360"/>
      <c r="J194" s="1232"/>
      <c r="K194" s="366"/>
      <c r="L194" s="198"/>
      <c r="M194" s="198"/>
      <c r="N194" s="66">
        <f t="shared" si="70"/>
        <v>0</v>
      </c>
    </row>
    <row r="195" spans="1:14" s="28" customFormat="1" ht="40.5">
      <c r="A195" s="986" t="str">
        <f>E170</f>
        <v>V</v>
      </c>
      <c r="B195" s="55" t="s">
        <v>51</v>
      </c>
      <c r="C195" s="988"/>
      <c r="D195" s="37" t="s">
        <v>9</v>
      </c>
      <c r="E195" s="203"/>
      <c r="F195" s="203"/>
      <c r="G195" s="203">
        <f t="shared" ref="G195" si="71">G196+G197+G198</f>
        <v>2.0470000000000002</v>
      </c>
      <c r="H195" s="203"/>
      <c r="I195" s="203"/>
      <c r="J195" s="990"/>
      <c r="K195" s="353">
        <f t="shared" ref="K195:N195" si="72">K196+K197+K198</f>
        <v>0</v>
      </c>
      <c r="L195" s="203">
        <f t="shared" si="72"/>
        <v>0</v>
      </c>
      <c r="M195" s="203">
        <f t="shared" si="72"/>
        <v>0</v>
      </c>
      <c r="N195" s="204">
        <f t="shared" si="72"/>
        <v>0</v>
      </c>
    </row>
    <row r="196" spans="1:14" s="28" customFormat="1">
      <c r="A196" s="986"/>
      <c r="B196" s="993" t="str">
        <f>F170</f>
        <v>ЭКОЛОГИЯ</v>
      </c>
      <c r="C196" s="988"/>
      <c r="D196" s="38" t="s">
        <v>18</v>
      </c>
      <c r="E196" s="205"/>
      <c r="F196" s="205"/>
      <c r="G196" s="205">
        <f>G176</f>
        <v>0</v>
      </c>
      <c r="H196" s="205"/>
      <c r="I196" s="205"/>
      <c r="J196" s="1250"/>
      <c r="K196" s="358"/>
      <c r="L196" s="206"/>
      <c r="M196" s="206"/>
      <c r="N196" s="372">
        <f t="shared" ref="N196:N198" si="73">E196+H196+I196+K196+L196+M196</f>
        <v>0</v>
      </c>
    </row>
    <row r="197" spans="1:14" s="28" customFormat="1">
      <c r="A197" s="986"/>
      <c r="B197" s="1175"/>
      <c r="C197" s="988"/>
      <c r="D197" s="38" t="s">
        <v>10</v>
      </c>
      <c r="E197" s="205"/>
      <c r="F197" s="205"/>
      <c r="G197" s="205">
        <f t="shared" ref="G197:G198" si="74">G177</f>
        <v>1.986</v>
      </c>
      <c r="H197" s="205"/>
      <c r="I197" s="205"/>
      <c r="J197" s="1250"/>
      <c r="K197" s="358"/>
      <c r="L197" s="206"/>
      <c r="M197" s="206"/>
      <c r="N197" s="372">
        <f t="shared" si="73"/>
        <v>0</v>
      </c>
    </row>
    <row r="198" spans="1:14" s="28" customFormat="1" ht="21" thickBot="1">
      <c r="A198" s="987"/>
      <c r="B198" s="1176"/>
      <c r="C198" s="989"/>
      <c r="D198" s="373" t="s">
        <v>11</v>
      </c>
      <c r="E198" s="374"/>
      <c r="F198" s="374"/>
      <c r="G198" s="205">
        <f t="shared" si="74"/>
        <v>6.0999999999999999E-2</v>
      </c>
      <c r="H198" s="207"/>
      <c r="I198" s="207"/>
      <c r="J198" s="1251"/>
      <c r="K198" s="358"/>
      <c r="L198" s="208"/>
      <c r="M198" s="208"/>
      <c r="N198" s="375">
        <f t="shared" si="73"/>
        <v>0</v>
      </c>
    </row>
    <row r="199" spans="1:14" s="28" customFormat="1" ht="27.75" thickBot="1">
      <c r="A199" s="51"/>
      <c r="B199" s="52"/>
      <c r="C199" s="52"/>
      <c r="D199" s="52"/>
      <c r="E199" s="77" t="s">
        <v>324</v>
      </c>
      <c r="F199" s="76" t="s">
        <v>57</v>
      </c>
      <c r="G199" s="78"/>
      <c r="H199" s="52"/>
      <c r="I199" s="52"/>
      <c r="J199" s="52"/>
      <c r="K199" s="344"/>
      <c r="L199" s="52"/>
      <c r="M199" s="52"/>
      <c r="N199" s="53"/>
    </row>
    <row r="200" spans="1:14" s="28" customFormat="1" ht="21" thickBot="1">
      <c r="A200" s="967" t="s">
        <v>31</v>
      </c>
      <c r="B200" s="968"/>
      <c r="C200" s="968"/>
      <c r="D200" s="968"/>
      <c r="E200" s="968"/>
      <c r="F200" s="968"/>
      <c r="G200" s="968"/>
      <c r="H200" s="968"/>
      <c r="I200" s="968"/>
      <c r="J200" s="968"/>
      <c r="K200" s="968"/>
      <c r="L200" s="968"/>
      <c r="M200" s="968"/>
      <c r="N200" s="969"/>
    </row>
    <row r="201" spans="1:14" s="28" customFormat="1" ht="19.5">
      <c r="A201" s="931" t="s">
        <v>12</v>
      </c>
      <c r="B201" s="5" t="s">
        <v>23</v>
      </c>
      <c r="C201" s="61"/>
      <c r="D201" s="62"/>
      <c r="E201" s="61"/>
      <c r="F201" s="61"/>
      <c r="G201" s="61"/>
      <c r="H201" s="61"/>
      <c r="I201" s="61"/>
      <c r="J201" s="63"/>
      <c r="K201" s="345"/>
      <c r="L201" s="64"/>
      <c r="M201" s="64"/>
      <c r="N201" s="65"/>
    </row>
    <row r="202" spans="1:14" s="28" customFormat="1">
      <c r="A202" s="933"/>
      <c r="B202" s="346" t="s">
        <v>24</v>
      </c>
      <c r="C202" s="20"/>
      <c r="D202" s="347"/>
      <c r="E202" s="20"/>
      <c r="F202" s="20"/>
      <c r="G202" s="20"/>
      <c r="H202" s="20"/>
      <c r="I202" s="20"/>
      <c r="J202" s="29"/>
      <c r="K202" s="348"/>
      <c r="L202" s="20"/>
      <c r="M202" s="20"/>
      <c r="N202" s="21"/>
    </row>
    <row r="203" spans="1:14" s="28" customFormat="1" ht="19.5">
      <c r="A203" s="10"/>
      <c r="B203" s="11" t="s">
        <v>14</v>
      </c>
      <c r="C203" s="1228" t="s">
        <v>15</v>
      </c>
      <c r="D203" s="1229"/>
      <c r="E203" s="1229"/>
      <c r="F203" s="1229"/>
      <c r="G203" s="1229"/>
      <c r="H203" s="1229"/>
      <c r="I203" s="1229"/>
      <c r="J203" s="1229"/>
      <c r="K203" s="1269"/>
      <c r="L203" s="1270"/>
      <c r="M203" s="1270"/>
      <c r="N203" s="1271"/>
    </row>
    <row r="204" spans="1:14" s="28" customFormat="1" ht="22.5">
      <c r="A204" s="907" t="s">
        <v>16</v>
      </c>
      <c r="B204" s="895" t="s">
        <v>33</v>
      </c>
      <c r="C204" s="350"/>
      <c r="D204" s="351" t="s">
        <v>17</v>
      </c>
      <c r="E204" s="56"/>
      <c r="F204" s="56"/>
      <c r="G204" s="352">
        <f t="shared" ref="G204" si="75">SUM(G205:G207)</f>
        <v>0</v>
      </c>
      <c r="H204" s="56"/>
      <c r="I204" s="56"/>
      <c r="J204" s="1230"/>
      <c r="K204" s="365">
        <f t="shared" ref="K204:M204" si="76">SUM(K205:K207)</f>
        <v>0</v>
      </c>
      <c r="L204" s="56">
        <f t="shared" si="76"/>
        <v>0</v>
      </c>
      <c r="M204" s="56">
        <f t="shared" si="76"/>
        <v>0</v>
      </c>
      <c r="N204" s="66">
        <f>E204+H204+I204+K204+L204+M204</f>
        <v>0</v>
      </c>
    </row>
    <row r="205" spans="1:14" s="28" customFormat="1" ht="23.25">
      <c r="A205" s="908"/>
      <c r="B205" s="896"/>
      <c r="C205" s="354"/>
      <c r="D205" s="355" t="s">
        <v>18</v>
      </c>
      <c r="E205" s="197"/>
      <c r="F205" s="197"/>
      <c r="G205" s="356"/>
      <c r="H205" s="357"/>
      <c r="I205" s="357"/>
      <c r="J205" s="1231"/>
      <c r="K205" s="366"/>
      <c r="L205" s="198"/>
      <c r="M205" s="198"/>
      <c r="N205" s="222">
        <f t="shared" ref="N205:N207" si="77">E205+H205+I205+K205+L205+M205</f>
        <v>0</v>
      </c>
    </row>
    <row r="206" spans="1:14" s="28" customFormat="1" ht="23.25">
      <c r="A206" s="908"/>
      <c r="B206" s="896"/>
      <c r="C206" s="354"/>
      <c r="D206" s="355" t="s">
        <v>10</v>
      </c>
      <c r="E206" s="197"/>
      <c r="F206" s="197"/>
      <c r="G206" s="356"/>
      <c r="H206" s="357"/>
      <c r="I206" s="357"/>
      <c r="J206" s="1231"/>
      <c r="K206" s="366"/>
      <c r="L206" s="198"/>
      <c r="M206" s="198"/>
      <c r="N206" s="222">
        <f t="shared" si="77"/>
        <v>0</v>
      </c>
    </row>
    <row r="207" spans="1:14" s="28" customFormat="1" ht="22.5">
      <c r="A207" s="909"/>
      <c r="B207" s="897"/>
      <c r="C207" s="359"/>
      <c r="D207" s="355" t="s">
        <v>11</v>
      </c>
      <c r="E207" s="197"/>
      <c r="F207" s="197"/>
      <c r="G207" s="356"/>
      <c r="H207" s="360"/>
      <c r="I207" s="360"/>
      <c r="J207" s="1232"/>
      <c r="K207" s="366"/>
      <c r="L207" s="198"/>
      <c r="M207" s="198"/>
      <c r="N207" s="66">
        <f t="shared" si="77"/>
        <v>0</v>
      </c>
    </row>
    <row r="208" spans="1:14" s="28" customFormat="1" ht="19.5">
      <c r="A208" s="932" t="s">
        <v>13</v>
      </c>
      <c r="B208" s="22" t="s">
        <v>23</v>
      </c>
      <c r="C208" s="31"/>
      <c r="D208" s="32"/>
      <c r="E208" s="200"/>
      <c r="F208" s="200"/>
      <c r="G208" s="200"/>
      <c r="H208" s="200"/>
      <c r="I208" s="200"/>
      <c r="J208" s="201"/>
      <c r="K208" s="384"/>
      <c r="L208" s="198"/>
      <c r="M208" s="198"/>
      <c r="N208" s="202"/>
    </row>
    <row r="209" spans="1:14" s="28" customFormat="1">
      <c r="A209" s="933"/>
      <c r="B209" s="346" t="s">
        <v>24</v>
      </c>
      <c r="C209" s="20"/>
      <c r="D209" s="347"/>
      <c r="E209" s="20"/>
      <c r="F209" s="20"/>
      <c r="G209" s="20"/>
      <c r="H209" s="20"/>
      <c r="I209" s="20"/>
      <c r="J209" s="29"/>
      <c r="K209" s="348"/>
      <c r="L209" s="20"/>
      <c r="M209" s="20"/>
      <c r="N209" s="21"/>
    </row>
    <row r="210" spans="1:14" s="28" customFormat="1" ht="19.5">
      <c r="A210" s="10"/>
      <c r="B210" s="11" t="s">
        <v>14</v>
      </c>
      <c r="C210" s="1228" t="s">
        <v>15</v>
      </c>
      <c r="D210" s="1229"/>
      <c r="E210" s="1229"/>
      <c r="F210" s="1229"/>
      <c r="G210" s="1229"/>
      <c r="H210" s="1229"/>
      <c r="I210" s="1229"/>
      <c r="J210" s="1229"/>
      <c r="K210" s="950"/>
      <c r="L210" s="950"/>
      <c r="M210" s="950"/>
      <c r="N210" s="951"/>
    </row>
    <row r="211" spans="1:14" s="28" customFormat="1" ht="22.5">
      <c r="A211" s="907" t="s">
        <v>28</v>
      </c>
      <c r="B211" s="895" t="s">
        <v>33</v>
      </c>
      <c r="C211" s="350"/>
      <c r="D211" s="351" t="s">
        <v>17</v>
      </c>
      <c r="E211" s="56"/>
      <c r="F211" s="56"/>
      <c r="G211" s="352">
        <f t="shared" ref="G211" si="78">SUM(G212:G214)</f>
        <v>0</v>
      </c>
      <c r="H211" s="56"/>
      <c r="I211" s="56"/>
      <c r="J211" s="1230"/>
      <c r="K211" s="365">
        <f t="shared" ref="K211:M211" si="79">SUM(K212:K214)</f>
        <v>0</v>
      </c>
      <c r="L211" s="56">
        <f t="shared" si="79"/>
        <v>0</v>
      </c>
      <c r="M211" s="56">
        <f t="shared" si="79"/>
        <v>0</v>
      </c>
      <c r="N211" s="66">
        <f>E211+H211+I211+K211+L211+M211</f>
        <v>0</v>
      </c>
    </row>
    <row r="212" spans="1:14" s="28" customFormat="1" ht="23.25">
      <c r="A212" s="908"/>
      <c r="B212" s="896"/>
      <c r="C212" s="354"/>
      <c r="D212" s="355" t="s">
        <v>18</v>
      </c>
      <c r="E212" s="197"/>
      <c r="F212" s="197"/>
      <c r="G212" s="356"/>
      <c r="H212" s="357"/>
      <c r="I212" s="357"/>
      <c r="J212" s="1231"/>
      <c r="K212" s="366"/>
      <c r="L212" s="198"/>
      <c r="M212" s="198"/>
      <c r="N212" s="222">
        <f t="shared" ref="N212:N214" si="80">E212+H212+I212+K212+L212+M212</f>
        <v>0</v>
      </c>
    </row>
    <row r="213" spans="1:14" s="28" customFormat="1" ht="23.25">
      <c r="A213" s="908"/>
      <c r="B213" s="896"/>
      <c r="C213" s="354"/>
      <c r="D213" s="355" t="s">
        <v>10</v>
      </c>
      <c r="E213" s="197"/>
      <c r="F213" s="197"/>
      <c r="G213" s="356"/>
      <c r="H213" s="357"/>
      <c r="I213" s="357"/>
      <c r="J213" s="1231"/>
      <c r="K213" s="366"/>
      <c r="L213" s="198"/>
      <c r="M213" s="198"/>
      <c r="N213" s="222">
        <f t="shared" si="80"/>
        <v>0</v>
      </c>
    </row>
    <row r="214" spans="1:14" s="28" customFormat="1" ht="22.5">
      <c r="A214" s="908"/>
      <c r="B214" s="897"/>
      <c r="C214" s="359"/>
      <c r="D214" s="355" t="s">
        <v>11</v>
      </c>
      <c r="E214" s="197"/>
      <c r="F214" s="197"/>
      <c r="G214" s="356"/>
      <c r="H214" s="360"/>
      <c r="I214" s="360"/>
      <c r="J214" s="1232"/>
      <c r="K214" s="366"/>
      <c r="L214" s="198"/>
      <c r="M214" s="198"/>
      <c r="N214" s="66">
        <f t="shared" si="80"/>
        <v>0</v>
      </c>
    </row>
    <row r="215" spans="1:14" s="28" customFormat="1" ht="39.75" thickBot="1">
      <c r="A215" s="293" t="s">
        <v>27</v>
      </c>
      <c r="B215" s="294" t="s">
        <v>29</v>
      </c>
      <c r="C215" s="295"/>
      <c r="D215" s="296"/>
      <c r="E215" s="303"/>
      <c r="F215" s="303"/>
      <c r="G215" s="303"/>
      <c r="H215" s="303"/>
      <c r="I215" s="303"/>
      <c r="J215" s="297"/>
      <c r="K215" s="367"/>
      <c r="L215" s="298"/>
      <c r="M215" s="298"/>
      <c r="N215" s="299"/>
    </row>
    <row r="216" spans="1:14" s="28" customFormat="1" ht="21" thickBot="1">
      <c r="A216" s="928" t="s">
        <v>32</v>
      </c>
      <c r="B216" s="929"/>
      <c r="C216" s="929"/>
      <c r="D216" s="929"/>
      <c r="E216" s="929"/>
      <c r="F216" s="929"/>
      <c r="G216" s="929"/>
      <c r="H216" s="929"/>
      <c r="I216" s="929"/>
      <c r="J216" s="929"/>
      <c r="K216" s="929"/>
      <c r="L216" s="929"/>
      <c r="M216" s="929"/>
      <c r="N216" s="930"/>
    </row>
    <row r="217" spans="1:14" s="28" customFormat="1" ht="19.5">
      <c r="A217" s="931" t="s">
        <v>12</v>
      </c>
      <c r="B217" s="5" t="s">
        <v>23</v>
      </c>
      <c r="C217" s="23"/>
      <c r="D217" s="368"/>
      <c r="E217" s="23"/>
      <c r="F217" s="23"/>
      <c r="G217" s="23"/>
      <c r="H217" s="23"/>
      <c r="I217" s="23"/>
      <c r="J217" s="30"/>
      <c r="K217" s="369"/>
      <c r="L217" s="4"/>
      <c r="M217" s="4"/>
      <c r="N217" s="26"/>
    </row>
    <row r="218" spans="1:14" s="28" customFormat="1">
      <c r="A218" s="932"/>
      <c r="B218" s="6" t="s">
        <v>24</v>
      </c>
      <c r="C218" s="9"/>
      <c r="D218" s="370"/>
      <c r="E218" s="9"/>
      <c r="F218" s="9"/>
      <c r="G218" s="9"/>
      <c r="H218" s="9"/>
      <c r="I218" s="9"/>
      <c r="J218" s="33"/>
      <c r="K218" s="371"/>
      <c r="L218" s="7"/>
      <c r="M218" s="7"/>
      <c r="N218" s="8"/>
    </row>
    <row r="219" spans="1:14" s="28" customFormat="1" ht="19.5">
      <c r="A219" s="12"/>
      <c r="B219" s="13" t="s">
        <v>14</v>
      </c>
      <c r="C219" s="1240" t="s">
        <v>15</v>
      </c>
      <c r="D219" s="1240"/>
      <c r="E219" s="1240"/>
      <c r="F219" s="1240"/>
      <c r="G219" s="1240"/>
      <c r="H219" s="1240"/>
      <c r="I219" s="1240"/>
      <c r="J219" s="1240"/>
      <c r="K219" s="950"/>
      <c r="L219" s="950"/>
      <c r="M219" s="950"/>
      <c r="N219" s="951"/>
    </row>
    <row r="220" spans="1:14" s="28" customFormat="1" ht="22.5">
      <c r="A220" s="908" t="s">
        <v>16</v>
      </c>
      <c r="B220" s="895" t="s">
        <v>33</v>
      </c>
      <c r="C220" s="350"/>
      <c r="D220" s="351" t="s">
        <v>17</v>
      </c>
      <c r="E220" s="56"/>
      <c r="F220" s="56"/>
      <c r="G220" s="352">
        <f t="shared" ref="G220" si="81">SUM(G221:G223)</f>
        <v>0</v>
      </c>
      <c r="H220" s="56"/>
      <c r="I220" s="56"/>
      <c r="J220" s="1230"/>
      <c r="K220" s="365">
        <f t="shared" ref="K220:M220" si="82">SUM(K221:K223)</f>
        <v>0</v>
      </c>
      <c r="L220" s="56">
        <f t="shared" si="82"/>
        <v>0</v>
      </c>
      <c r="M220" s="56">
        <f t="shared" si="82"/>
        <v>0</v>
      </c>
      <c r="N220" s="66">
        <f>E220+H220+I220+K220+L220+M220</f>
        <v>0</v>
      </c>
    </row>
    <row r="221" spans="1:14" s="28" customFormat="1" ht="23.25">
      <c r="A221" s="908"/>
      <c r="B221" s="896"/>
      <c r="C221" s="354"/>
      <c r="D221" s="355" t="s">
        <v>18</v>
      </c>
      <c r="E221" s="197"/>
      <c r="F221" s="197"/>
      <c r="G221" s="356"/>
      <c r="H221" s="357"/>
      <c r="I221" s="357"/>
      <c r="J221" s="1231"/>
      <c r="K221" s="366"/>
      <c r="L221" s="198"/>
      <c r="M221" s="198"/>
      <c r="N221" s="222">
        <f t="shared" ref="N221:N223" si="83">E221+H221+I221+K221+L221+M221</f>
        <v>0</v>
      </c>
    </row>
    <row r="222" spans="1:14" s="28" customFormat="1" ht="23.25">
      <c r="A222" s="908"/>
      <c r="B222" s="896"/>
      <c r="C222" s="354"/>
      <c r="D222" s="355" t="s">
        <v>10</v>
      </c>
      <c r="E222" s="197"/>
      <c r="F222" s="197"/>
      <c r="G222" s="356"/>
      <c r="H222" s="357"/>
      <c r="I222" s="357"/>
      <c r="J222" s="1231"/>
      <c r="K222" s="366"/>
      <c r="L222" s="198"/>
      <c r="M222" s="198"/>
      <c r="N222" s="222">
        <f t="shared" si="83"/>
        <v>0</v>
      </c>
    </row>
    <row r="223" spans="1:14" s="28" customFormat="1" ht="22.5">
      <c r="A223" s="908"/>
      <c r="B223" s="896"/>
      <c r="C223" s="359"/>
      <c r="D223" s="355" t="s">
        <v>11</v>
      </c>
      <c r="E223" s="197"/>
      <c r="F223" s="197"/>
      <c r="G223" s="356"/>
      <c r="H223" s="360"/>
      <c r="I223" s="360"/>
      <c r="J223" s="1232"/>
      <c r="K223" s="366"/>
      <c r="L223" s="198"/>
      <c r="M223" s="198"/>
      <c r="N223" s="66">
        <f t="shared" si="83"/>
        <v>0</v>
      </c>
    </row>
    <row r="224" spans="1:14" s="28" customFormat="1" ht="40.5">
      <c r="A224" s="986" t="str">
        <f>E199</f>
        <v>VI</v>
      </c>
      <c r="B224" s="55" t="s">
        <v>51</v>
      </c>
      <c r="C224" s="988"/>
      <c r="D224" s="37" t="s">
        <v>9</v>
      </c>
      <c r="E224" s="203"/>
      <c r="F224" s="203"/>
      <c r="G224" s="203">
        <f t="shared" ref="G224" si="84">G225+G226+G227</f>
        <v>0</v>
      </c>
      <c r="H224" s="203"/>
      <c r="I224" s="203"/>
      <c r="J224" s="1118" t="s">
        <v>272</v>
      </c>
      <c r="K224" s="353">
        <f t="shared" ref="K224:N224" si="85">K225+K226+K227</f>
        <v>0</v>
      </c>
      <c r="L224" s="203">
        <f t="shared" si="85"/>
        <v>0</v>
      </c>
      <c r="M224" s="203">
        <f t="shared" si="85"/>
        <v>0</v>
      </c>
      <c r="N224" s="204">
        <f t="shared" si="85"/>
        <v>0</v>
      </c>
    </row>
    <row r="225" spans="1:14" s="28" customFormat="1">
      <c r="A225" s="986"/>
      <c r="B225" s="993" t="str">
        <f>F199</f>
        <v>БЕЗОПАСНЫЕ И КАЧЕСТВЕННЫЕ АВТОМОБИЛЬНЫЕ ДОРОГИ</v>
      </c>
      <c r="C225" s="988"/>
      <c r="D225" s="38" t="s">
        <v>18</v>
      </c>
      <c r="E225" s="205"/>
      <c r="F225" s="205"/>
      <c r="G225" s="205"/>
      <c r="H225" s="205"/>
      <c r="I225" s="205"/>
      <c r="J225" s="954"/>
      <c r="K225" s="358"/>
      <c r="L225" s="206"/>
      <c r="M225" s="206"/>
      <c r="N225" s="372">
        <f t="shared" ref="N225:N227" si="86">E225+H225+I225+K225+L225+M225</f>
        <v>0</v>
      </c>
    </row>
    <row r="226" spans="1:14" s="28" customFormat="1">
      <c r="A226" s="986"/>
      <c r="B226" s="1175"/>
      <c r="C226" s="988"/>
      <c r="D226" s="38" t="s">
        <v>10</v>
      </c>
      <c r="E226" s="205"/>
      <c r="F226" s="205"/>
      <c r="G226" s="205"/>
      <c r="H226" s="205"/>
      <c r="I226" s="205"/>
      <c r="J226" s="954"/>
      <c r="K226" s="358"/>
      <c r="L226" s="206"/>
      <c r="M226" s="206"/>
      <c r="N226" s="372">
        <f t="shared" si="86"/>
        <v>0</v>
      </c>
    </row>
    <row r="227" spans="1:14" s="28" customFormat="1" ht="37.5" customHeight="1" thickBot="1">
      <c r="A227" s="987"/>
      <c r="B227" s="1176"/>
      <c r="C227" s="989"/>
      <c r="D227" s="373" t="s">
        <v>11</v>
      </c>
      <c r="E227" s="374"/>
      <c r="F227" s="374"/>
      <c r="G227" s="374"/>
      <c r="H227" s="207"/>
      <c r="I227" s="207"/>
      <c r="J227" s="1119"/>
      <c r="K227" s="358"/>
      <c r="L227" s="208"/>
      <c r="M227" s="208"/>
      <c r="N227" s="375">
        <f t="shared" si="86"/>
        <v>0</v>
      </c>
    </row>
    <row r="228" spans="1:14" s="28" customFormat="1" ht="27.75" thickBot="1">
      <c r="A228" s="51"/>
      <c r="B228" s="52"/>
      <c r="C228" s="52"/>
      <c r="D228" s="52"/>
      <c r="E228" s="77" t="s">
        <v>325</v>
      </c>
      <c r="F228" s="76" t="s">
        <v>58</v>
      </c>
      <c r="G228" s="78"/>
      <c r="H228" s="52"/>
      <c r="I228" s="52"/>
      <c r="J228" s="52"/>
      <c r="K228" s="344"/>
      <c r="L228" s="52"/>
      <c r="M228" s="52"/>
      <c r="N228" s="53"/>
    </row>
    <row r="229" spans="1:14" s="28" customFormat="1" ht="21" thickBot="1">
      <c r="A229" s="967" t="s">
        <v>31</v>
      </c>
      <c r="B229" s="968"/>
      <c r="C229" s="968"/>
      <c r="D229" s="968"/>
      <c r="E229" s="968"/>
      <c r="F229" s="968"/>
      <c r="G229" s="968"/>
      <c r="H229" s="968"/>
      <c r="I229" s="968"/>
      <c r="J229" s="968"/>
      <c r="K229" s="968"/>
      <c r="L229" s="968"/>
      <c r="M229" s="968"/>
      <c r="N229" s="969"/>
    </row>
    <row r="230" spans="1:14" s="28" customFormat="1" ht="19.5">
      <c r="A230" s="931" t="s">
        <v>12</v>
      </c>
      <c r="B230" s="5" t="s">
        <v>23</v>
      </c>
      <c r="C230" s="61"/>
      <c r="D230" s="62"/>
      <c r="E230" s="61"/>
      <c r="F230" s="61"/>
      <c r="G230" s="61"/>
      <c r="H230" s="61"/>
      <c r="I230" s="61"/>
      <c r="J230" s="63"/>
      <c r="K230" s="345"/>
      <c r="L230" s="64"/>
      <c r="M230" s="64"/>
      <c r="N230" s="65"/>
    </row>
    <row r="231" spans="1:14" s="28" customFormat="1">
      <c r="A231" s="933"/>
      <c r="B231" s="346" t="s">
        <v>24</v>
      </c>
      <c r="C231" s="20"/>
      <c r="D231" s="347"/>
      <c r="E231" s="20"/>
      <c r="F231" s="20"/>
      <c r="G231" s="20"/>
      <c r="H231" s="20"/>
      <c r="I231" s="20"/>
      <c r="J231" s="29"/>
      <c r="K231" s="348"/>
      <c r="L231" s="20"/>
      <c r="M231" s="20"/>
      <c r="N231" s="21"/>
    </row>
    <row r="232" spans="1:14" s="28" customFormat="1" ht="19.5">
      <c r="A232" s="10"/>
      <c r="B232" s="11" t="s">
        <v>14</v>
      </c>
      <c r="C232" s="1228" t="s">
        <v>15</v>
      </c>
      <c r="D232" s="1229"/>
      <c r="E232" s="1229"/>
      <c r="F232" s="1229"/>
      <c r="G232" s="1229"/>
      <c r="H232" s="1229"/>
      <c r="I232" s="1229"/>
      <c r="J232" s="1229"/>
      <c r="K232" s="950"/>
      <c r="L232" s="950"/>
      <c r="M232" s="950"/>
      <c r="N232" s="951"/>
    </row>
    <row r="233" spans="1:14" s="28" customFormat="1" ht="22.5">
      <c r="A233" s="907" t="s">
        <v>16</v>
      </c>
      <c r="B233" s="895" t="s">
        <v>33</v>
      </c>
      <c r="C233" s="350"/>
      <c r="D233" s="351" t="s">
        <v>17</v>
      </c>
      <c r="E233" s="56"/>
      <c r="F233" s="56"/>
      <c r="G233" s="352">
        <f t="shared" ref="G233" si="87">SUM(G234:G236)</f>
        <v>0</v>
      </c>
      <c r="H233" s="56"/>
      <c r="I233" s="56"/>
      <c r="J233" s="1230"/>
      <c r="K233" s="365">
        <f t="shared" ref="K233:M233" si="88">SUM(K234:K236)</f>
        <v>0</v>
      </c>
      <c r="L233" s="56">
        <f t="shared" si="88"/>
        <v>0</v>
      </c>
      <c r="M233" s="56">
        <f t="shared" si="88"/>
        <v>0</v>
      </c>
      <c r="N233" s="66">
        <f>E233+H233+I233+K233+L233+M233</f>
        <v>0</v>
      </c>
    </row>
    <row r="234" spans="1:14" s="28" customFormat="1" ht="23.25">
      <c r="A234" s="908"/>
      <c r="B234" s="896"/>
      <c r="C234" s="354"/>
      <c r="D234" s="355" t="s">
        <v>18</v>
      </c>
      <c r="E234" s="197"/>
      <c r="F234" s="197"/>
      <c r="G234" s="356"/>
      <c r="H234" s="357"/>
      <c r="I234" s="357"/>
      <c r="J234" s="1231"/>
      <c r="K234" s="366"/>
      <c r="L234" s="198"/>
      <c r="M234" s="198"/>
      <c r="N234" s="222">
        <f t="shared" ref="N234:N236" si="89">E234+H234+I234+K234+L234+M234</f>
        <v>0</v>
      </c>
    </row>
    <row r="235" spans="1:14" s="28" customFormat="1" ht="23.25">
      <c r="A235" s="908"/>
      <c r="B235" s="896"/>
      <c r="C235" s="354"/>
      <c r="D235" s="355" t="s">
        <v>10</v>
      </c>
      <c r="E235" s="197"/>
      <c r="F235" s="197"/>
      <c r="G235" s="356"/>
      <c r="H235" s="357"/>
      <c r="I235" s="357"/>
      <c r="J235" s="1231"/>
      <c r="K235" s="366"/>
      <c r="L235" s="198"/>
      <c r="M235" s="198"/>
      <c r="N235" s="222">
        <f t="shared" si="89"/>
        <v>0</v>
      </c>
    </row>
    <row r="236" spans="1:14" s="28" customFormat="1" ht="22.5">
      <c r="A236" s="909"/>
      <c r="B236" s="897"/>
      <c r="C236" s="359"/>
      <c r="D236" s="355" t="s">
        <v>11</v>
      </c>
      <c r="E236" s="197"/>
      <c r="F236" s="197"/>
      <c r="G236" s="356"/>
      <c r="H236" s="360"/>
      <c r="I236" s="360"/>
      <c r="J236" s="1232"/>
      <c r="K236" s="366"/>
      <c r="L236" s="198"/>
      <c r="M236" s="198"/>
      <c r="N236" s="66">
        <f t="shared" si="89"/>
        <v>0</v>
      </c>
    </row>
    <row r="237" spans="1:14" s="28" customFormat="1" ht="19.5">
      <c r="A237" s="932" t="s">
        <v>13</v>
      </c>
      <c r="B237" s="22" t="s">
        <v>23</v>
      </c>
      <c r="C237" s="31"/>
      <c r="D237" s="32"/>
      <c r="E237" s="200"/>
      <c r="F237" s="200"/>
      <c r="G237" s="200"/>
      <c r="H237" s="200"/>
      <c r="I237" s="200"/>
      <c r="J237" s="201"/>
      <c r="K237" s="384"/>
      <c r="L237" s="198"/>
      <c r="M237" s="198"/>
      <c r="N237" s="202"/>
    </row>
    <row r="238" spans="1:14" s="28" customFormat="1">
      <c r="A238" s="933"/>
      <c r="B238" s="346" t="s">
        <v>24</v>
      </c>
      <c r="C238" s="20"/>
      <c r="D238" s="347"/>
      <c r="E238" s="20"/>
      <c r="F238" s="20"/>
      <c r="G238" s="20"/>
      <c r="H238" s="20"/>
      <c r="I238" s="20"/>
      <c r="J238" s="29"/>
      <c r="K238" s="348"/>
      <c r="L238" s="20"/>
      <c r="M238" s="20"/>
      <c r="N238" s="21"/>
    </row>
    <row r="239" spans="1:14" s="28" customFormat="1" ht="19.5">
      <c r="A239" s="10"/>
      <c r="B239" s="11" t="s">
        <v>14</v>
      </c>
      <c r="C239" s="1228" t="s">
        <v>15</v>
      </c>
      <c r="D239" s="1229"/>
      <c r="E239" s="1229"/>
      <c r="F239" s="1229"/>
      <c r="G239" s="1229"/>
      <c r="H239" s="1229"/>
      <c r="I239" s="1229"/>
      <c r="J239" s="1229"/>
      <c r="K239" s="950"/>
      <c r="L239" s="950"/>
      <c r="M239" s="950"/>
      <c r="N239" s="951"/>
    </row>
    <row r="240" spans="1:14" s="28" customFormat="1" ht="22.5">
      <c r="A240" s="907" t="s">
        <v>28</v>
      </c>
      <c r="B240" s="895" t="s">
        <v>33</v>
      </c>
      <c r="C240" s="350"/>
      <c r="D240" s="351" t="s">
        <v>17</v>
      </c>
      <c r="E240" s="56"/>
      <c r="F240" s="56"/>
      <c r="G240" s="352">
        <f t="shared" ref="G240" si="90">SUM(G241:G243)</f>
        <v>0</v>
      </c>
      <c r="H240" s="56"/>
      <c r="I240" s="56"/>
      <c r="J240" s="1230"/>
      <c r="K240" s="365">
        <f t="shared" ref="K240:M240" si="91">SUM(K241:K243)</f>
        <v>0</v>
      </c>
      <c r="L240" s="56">
        <f t="shared" si="91"/>
        <v>0</v>
      </c>
      <c r="M240" s="56">
        <f t="shared" si="91"/>
        <v>0</v>
      </c>
      <c r="N240" s="66">
        <f>E240+H240+I240+K240+L240+M240</f>
        <v>0</v>
      </c>
    </row>
    <row r="241" spans="1:14" s="28" customFormat="1" ht="23.25">
      <c r="A241" s="908"/>
      <c r="B241" s="896"/>
      <c r="C241" s="354"/>
      <c r="D241" s="355" t="s">
        <v>18</v>
      </c>
      <c r="E241" s="197"/>
      <c r="F241" s="197"/>
      <c r="G241" s="356"/>
      <c r="H241" s="357"/>
      <c r="I241" s="357"/>
      <c r="J241" s="1231"/>
      <c r="K241" s="366"/>
      <c r="L241" s="198"/>
      <c r="M241" s="198"/>
      <c r="N241" s="222">
        <f t="shared" ref="N241:N243" si="92">E241+H241+I241+K241+L241+M241</f>
        <v>0</v>
      </c>
    </row>
    <row r="242" spans="1:14" s="28" customFormat="1" ht="23.25">
      <c r="A242" s="908"/>
      <c r="B242" s="896"/>
      <c r="C242" s="354"/>
      <c r="D242" s="355" t="s">
        <v>10</v>
      </c>
      <c r="E242" s="197"/>
      <c r="F242" s="197"/>
      <c r="G242" s="356"/>
      <c r="H242" s="357"/>
      <c r="I242" s="357"/>
      <c r="J242" s="1231"/>
      <c r="K242" s="366"/>
      <c r="L242" s="198"/>
      <c r="M242" s="198"/>
      <c r="N242" s="222">
        <f t="shared" si="92"/>
        <v>0</v>
      </c>
    </row>
    <row r="243" spans="1:14" s="28" customFormat="1" ht="22.5">
      <c r="A243" s="908"/>
      <c r="B243" s="897"/>
      <c r="C243" s="359"/>
      <c r="D243" s="355" t="s">
        <v>11</v>
      </c>
      <c r="E243" s="197"/>
      <c r="F243" s="197"/>
      <c r="G243" s="356"/>
      <c r="H243" s="360"/>
      <c r="I243" s="360"/>
      <c r="J243" s="1232"/>
      <c r="K243" s="366"/>
      <c r="L243" s="198"/>
      <c r="M243" s="198"/>
      <c r="N243" s="66">
        <f t="shared" si="92"/>
        <v>0</v>
      </c>
    </row>
    <row r="244" spans="1:14" s="28" customFormat="1" ht="39.75" thickBot="1">
      <c r="A244" s="293" t="s">
        <v>27</v>
      </c>
      <c r="B244" s="294" t="s">
        <v>29</v>
      </c>
      <c r="C244" s="295"/>
      <c r="D244" s="296"/>
      <c r="E244" s="303"/>
      <c r="F244" s="303"/>
      <c r="G244" s="303"/>
      <c r="H244" s="303"/>
      <c r="I244" s="303"/>
      <c r="J244" s="297"/>
      <c r="K244" s="367"/>
      <c r="L244" s="298"/>
      <c r="M244" s="298"/>
      <c r="N244" s="299"/>
    </row>
    <row r="245" spans="1:14" s="28" customFormat="1" ht="21" thickBot="1">
      <c r="A245" s="928" t="s">
        <v>32</v>
      </c>
      <c r="B245" s="929"/>
      <c r="C245" s="929"/>
      <c r="D245" s="929"/>
      <c r="E245" s="929"/>
      <c r="F245" s="929"/>
      <c r="G245" s="929"/>
      <c r="H245" s="929"/>
      <c r="I245" s="929"/>
      <c r="J245" s="929"/>
      <c r="K245" s="929"/>
      <c r="L245" s="929"/>
      <c r="M245" s="929"/>
      <c r="N245" s="930"/>
    </row>
    <row r="246" spans="1:14" s="28" customFormat="1" ht="19.5">
      <c r="A246" s="931" t="s">
        <v>12</v>
      </c>
      <c r="B246" s="5" t="s">
        <v>23</v>
      </c>
      <c r="C246" s="23"/>
      <c r="D246" s="368"/>
      <c r="E246" s="23"/>
      <c r="F246" s="23"/>
      <c r="G246" s="23"/>
      <c r="H246" s="23"/>
      <c r="I246" s="23"/>
      <c r="J246" s="30"/>
      <c r="K246" s="369"/>
      <c r="L246" s="4"/>
      <c r="M246" s="4"/>
      <c r="N246" s="26"/>
    </row>
    <row r="247" spans="1:14" s="28" customFormat="1">
      <c r="A247" s="932"/>
      <c r="B247" s="6" t="s">
        <v>24</v>
      </c>
      <c r="C247" s="9"/>
      <c r="D247" s="370"/>
      <c r="E247" s="9"/>
      <c r="F247" s="9"/>
      <c r="G247" s="9"/>
      <c r="H247" s="9"/>
      <c r="I247" s="9"/>
      <c r="J247" s="33"/>
      <c r="K247" s="371"/>
      <c r="L247" s="7"/>
      <c r="M247" s="7"/>
      <c r="N247" s="8"/>
    </row>
    <row r="248" spans="1:14" s="28" customFormat="1" ht="19.5">
      <c r="A248" s="12"/>
      <c r="B248" s="13" t="s">
        <v>14</v>
      </c>
      <c r="C248" s="1240" t="s">
        <v>15</v>
      </c>
      <c r="D248" s="1240"/>
      <c r="E248" s="1240"/>
      <c r="F248" s="1240"/>
      <c r="G248" s="1240"/>
      <c r="H248" s="1240"/>
      <c r="I248" s="1240"/>
      <c r="J248" s="1240"/>
      <c r="K248" s="950"/>
      <c r="L248" s="950"/>
      <c r="M248" s="950"/>
      <c r="N248" s="951"/>
    </row>
    <row r="249" spans="1:14" s="28" customFormat="1" ht="22.5">
      <c r="A249" s="908" t="s">
        <v>16</v>
      </c>
      <c r="B249" s="895" t="s">
        <v>33</v>
      </c>
      <c r="C249" s="350"/>
      <c r="D249" s="351" t="s">
        <v>17</v>
      </c>
      <c r="E249" s="56"/>
      <c r="F249" s="56"/>
      <c r="G249" s="352">
        <f t="shared" ref="G249" si="93">SUM(G250:G252)</f>
        <v>0</v>
      </c>
      <c r="H249" s="56"/>
      <c r="I249" s="56"/>
      <c r="J249" s="1230"/>
      <c r="K249" s="365">
        <f t="shared" ref="K249:M249" si="94">SUM(K250:K252)</f>
        <v>0</v>
      </c>
      <c r="L249" s="56">
        <f t="shared" si="94"/>
        <v>0</v>
      </c>
      <c r="M249" s="56">
        <f t="shared" si="94"/>
        <v>0</v>
      </c>
      <c r="N249" s="66">
        <f>E249+H249+I249+K249+L249+M249</f>
        <v>0</v>
      </c>
    </row>
    <row r="250" spans="1:14" s="28" customFormat="1" ht="23.25">
      <c r="A250" s="908"/>
      <c r="B250" s="896"/>
      <c r="C250" s="354"/>
      <c r="D250" s="355" t="s">
        <v>18</v>
      </c>
      <c r="E250" s="197"/>
      <c r="F250" s="197"/>
      <c r="G250" s="356"/>
      <c r="H250" s="357"/>
      <c r="I250" s="357"/>
      <c r="J250" s="1231"/>
      <c r="K250" s="366"/>
      <c r="L250" s="198"/>
      <c r="M250" s="198"/>
      <c r="N250" s="222">
        <f t="shared" ref="N250:N252" si="95">E250+H250+I250+K250+L250+M250</f>
        <v>0</v>
      </c>
    </row>
    <row r="251" spans="1:14" s="28" customFormat="1" ht="23.25">
      <c r="A251" s="908"/>
      <c r="B251" s="896"/>
      <c r="C251" s="354"/>
      <c r="D251" s="355" t="s">
        <v>10</v>
      </c>
      <c r="E251" s="197"/>
      <c r="F251" s="197"/>
      <c r="G251" s="356"/>
      <c r="H251" s="357"/>
      <c r="I251" s="357"/>
      <c r="J251" s="1231"/>
      <c r="K251" s="366"/>
      <c r="L251" s="198"/>
      <c r="M251" s="198"/>
      <c r="N251" s="222">
        <f t="shared" si="95"/>
        <v>0</v>
      </c>
    </row>
    <row r="252" spans="1:14" s="28" customFormat="1" ht="22.5">
      <c r="A252" s="908"/>
      <c r="B252" s="896"/>
      <c r="C252" s="359"/>
      <c r="D252" s="355" t="s">
        <v>11</v>
      </c>
      <c r="E252" s="197"/>
      <c r="F252" s="197"/>
      <c r="G252" s="356"/>
      <c r="H252" s="360"/>
      <c r="I252" s="360"/>
      <c r="J252" s="1232"/>
      <c r="K252" s="366"/>
      <c r="L252" s="198"/>
      <c r="M252" s="198"/>
      <c r="N252" s="66">
        <f t="shared" si="95"/>
        <v>0</v>
      </c>
    </row>
    <row r="253" spans="1:14" s="28" customFormat="1" ht="40.5">
      <c r="A253" s="986" t="str">
        <f>E228</f>
        <v>VII</v>
      </c>
      <c r="B253" s="55" t="s">
        <v>51</v>
      </c>
      <c r="C253" s="988"/>
      <c r="D253" s="37" t="s">
        <v>9</v>
      </c>
      <c r="E253" s="203"/>
      <c r="F253" s="203"/>
      <c r="G253" s="203">
        <f t="shared" ref="G253" si="96">G254+G255+G256</f>
        <v>0</v>
      </c>
      <c r="H253" s="203"/>
      <c r="I253" s="203"/>
      <c r="J253" s="1118" t="s">
        <v>273</v>
      </c>
      <c r="K253" s="353">
        <f t="shared" ref="K253:N253" si="97">K254+K255+K256</f>
        <v>0</v>
      </c>
      <c r="L253" s="203">
        <f t="shared" si="97"/>
        <v>0</v>
      </c>
      <c r="M253" s="203">
        <f t="shared" si="97"/>
        <v>0</v>
      </c>
      <c r="N253" s="204">
        <f t="shared" si="97"/>
        <v>0</v>
      </c>
    </row>
    <row r="254" spans="1:14" s="28" customFormat="1">
      <c r="A254" s="986"/>
      <c r="B254" s="993" t="str">
        <f>F228</f>
        <v>ПРОИЗВОДИТЕЛЬНОСТЬ ТРУДА</v>
      </c>
      <c r="C254" s="988"/>
      <c r="D254" s="38" t="s">
        <v>18</v>
      </c>
      <c r="E254" s="205"/>
      <c r="F254" s="205"/>
      <c r="G254" s="205"/>
      <c r="H254" s="205"/>
      <c r="I254" s="205"/>
      <c r="J254" s="954"/>
      <c r="K254" s="358"/>
      <c r="L254" s="206"/>
      <c r="M254" s="206"/>
      <c r="N254" s="372">
        <f t="shared" ref="N254:N256" si="98">E254+H254+I254+K254+L254+M254</f>
        <v>0</v>
      </c>
    </row>
    <row r="255" spans="1:14" s="28" customFormat="1">
      <c r="A255" s="986"/>
      <c r="B255" s="1175"/>
      <c r="C255" s="988"/>
      <c r="D255" s="38" t="s">
        <v>10</v>
      </c>
      <c r="E255" s="205"/>
      <c r="F255" s="205"/>
      <c r="G255" s="205"/>
      <c r="H255" s="205"/>
      <c r="I255" s="205"/>
      <c r="J255" s="954"/>
      <c r="K255" s="358"/>
      <c r="L255" s="206"/>
      <c r="M255" s="206"/>
      <c r="N255" s="372">
        <f t="shared" si="98"/>
        <v>0</v>
      </c>
    </row>
    <row r="256" spans="1:14" s="28" customFormat="1" ht="21" thickBot="1">
      <c r="A256" s="987"/>
      <c r="B256" s="1176"/>
      <c r="C256" s="989"/>
      <c r="D256" s="373" t="s">
        <v>11</v>
      </c>
      <c r="E256" s="374"/>
      <c r="F256" s="374"/>
      <c r="G256" s="374"/>
      <c r="H256" s="207"/>
      <c r="I256" s="207"/>
      <c r="J256" s="1119"/>
      <c r="K256" s="358"/>
      <c r="L256" s="208"/>
      <c r="M256" s="208"/>
      <c r="N256" s="375">
        <f t="shared" si="98"/>
        <v>0</v>
      </c>
    </row>
    <row r="257" spans="1:14" s="28" customFormat="1" ht="27.75" thickBot="1">
      <c r="A257" s="51"/>
      <c r="B257" s="52"/>
      <c r="C257" s="52"/>
      <c r="D257" s="52"/>
      <c r="E257" s="77" t="s">
        <v>326</v>
      </c>
      <c r="F257" s="76" t="s">
        <v>59</v>
      </c>
      <c r="G257" s="78"/>
      <c r="H257" s="52"/>
      <c r="I257" s="52"/>
      <c r="J257" s="52"/>
      <c r="K257" s="344"/>
      <c r="L257" s="52"/>
      <c r="M257" s="52"/>
      <c r="N257" s="53"/>
    </row>
    <row r="258" spans="1:14" s="28" customFormat="1" ht="21" thickBot="1">
      <c r="A258" s="967" t="s">
        <v>31</v>
      </c>
      <c r="B258" s="968"/>
      <c r="C258" s="968"/>
      <c r="D258" s="968"/>
      <c r="E258" s="968"/>
      <c r="F258" s="968"/>
      <c r="G258" s="968"/>
      <c r="H258" s="968"/>
      <c r="I258" s="968"/>
      <c r="J258" s="968"/>
      <c r="K258" s="968"/>
      <c r="L258" s="968"/>
      <c r="M258" s="968"/>
      <c r="N258" s="969"/>
    </row>
    <row r="259" spans="1:14" s="28" customFormat="1" ht="19.5">
      <c r="A259" s="931" t="s">
        <v>12</v>
      </c>
      <c r="B259" s="5" t="s">
        <v>23</v>
      </c>
      <c r="C259" s="61"/>
      <c r="D259" s="62"/>
      <c r="E259" s="61"/>
      <c r="F259" s="61"/>
      <c r="G259" s="61"/>
      <c r="H259" s="61"/>
      <c r="I259" s="61"/>
      <c r="J259" s="63"/>
      <c r="K259" s="345"/>
      <c r="L259" s="64"/>
      <c r="M259" s="64"/>
      <c r="N259" s="65"/>
    </row>
    <row r="260" spans="1:14" s="28" customFormat="1">
      <c r="A260" s="933"/>
      <c r="B260" s="346" t="s">
        <v>24</v>
      </c>
      <c r="C260" s="20"/>
      <c r="D260" s="347"/>
      <c r="E260" s="20"/>
      <c r="F260" s="20"/>
      <c r="G260" s="20"/>
      <c r="H260" s="20"/>
      <c r="I260" s="20"/>
      <c r="J260" s="29"/>
      <c r="K260" s="348"/>
      <c r="L260" s="20"/>
      <c r="M260" s="20"/>
      <c r="N260" s="21"/>
    </row>
    <row r="261" spans="1:14" s="28" customFormat="1" ht="19.5">
      <c r="A261" s="10"/>
      <c r="B261" s="11" t="s">
        <v>14</v>
      </c>
      <c r="C261" s="1228" t="s">
        <v>15</v>
      </c>
      <c r="D261" s="1229"/>
      <c r="E261" s="1229"/>
      <c r="F261" s="1229"/>
      <c r="G261" s="1229"/>
      <c r="H261" s="1229"/>
      <c r="I261" s="1229"/>
      <c r="J261" s="1229"/>
      <c r="K261" s="950"/>
      <c r="L261" s="950"/>
      <c r="M261" s="950"/>
      <c r="N261" s="951"/>
    </row>
    <row r="262" spans="1:14" s="28" customFormat="1" ht="22.5">
      <c r="A262" s="907" t="s">
        <v>16</v>
      </c>
      <c r="B262" s="895" t="s">
        <v>33</v>
      </c>
      <c r="C262" s="350"/>
      <c r="D262" s="351" t="s">
        <v>17</v>
      </c>
      <c r="E262" s="56"/>
      <c r="F262" s="56"/>
      <c r="G262" s="352">
        <f t="shared" ref="G262" si="99">SUM(G263:G265)</f>
        <v>0</v>
      </c>
      <c r="H262" s="56"/>
      <c r="I262" s="56"/>
      <c r="J262" s="1230"/>
      <c r="K262" s="365">
        <f t="shared" ref="K262:M262" si="100">SUM(K263:K265)</f>
        <v>0</v>
      </c>
      <c r="L262" s="56">
        <f t="shared" si="100"/>
        <v>0</v>
      </c>
      <c r="M262" s="56">
        <f t="shared" si="100"/>
        <v>0</v>
      </c>
      <c r="N262" s="66">
        <f>E262+H262+I262+K262+L262+M262</f>
        <v>0</v>
      </c>
    </row>
    <row r="263" spans="1:14" s="28" customFormat="1" ht="23.25">
      <c r="A263" s="908"/>
      <c r="B263" s="896"/>
      <c r="C263" s="354"/>
      <c r="D263" s="355" t="s">
        <v>18</v>
      </c>
      <c r="E263" s="197"/>
      <c r="F263" s="197"/>
      <c r="G263" s="356"/>
      <c r="H263" s="357"/>
      <c r="I263" s="357"/>
      <c r="J263" s="1231"/>
      <c r="K263" s="366"/>
      <c r="L263" s="198"/>
      <c r="M263" s="198"/>
      <c r="N263" s="222">
        <f t="shared" ref="N263:N265" si="101">E263+H263+I263+K263+L263+M263</f>
        <v>0</v>
      </c>
    </row>
    <row r="264" spans="1:14" s="28" customFormat="1" ht="23.25">
      <c r="A264" s="908"/>
      <c r="B264" s="896"/>
      <c r="C264" s="354"/>
      <c r="D264" s="355" t="s">
        <v>10</v>
      </c>
      <c r="E264" s="197"/>
      <c r="F264" s="197"/>
      <c r="G264" s="356"/>
      <c r="H264" s="357"/>
      <c r="I264" s="357"/>
      <c r="J264" s="1231"/>
      <c r="K264" s="366"/>
      <c r="L264" s="198"/>
      <c r="M264" s="198"/>
      <c r="N264" s="222">
        <f t="shared" si="101"/>
        <v>0</v>
      </c>
    </row>
    <row r="265" spans="1:14" s="28" customFormat="1" ht="22.5">
      <c r="A265" s="909"/>
      <c r="B265" s="897"/>
      <c r="C265" s="359"/>
      <c r="D265" s="355" t="s">
        <v>11</v>
      </c>
      <c r="E265" s="197"/>
      <c r="F265" s="197"/>
      <c r="G265" s="356"/>
      <c r="H265" s="360"/>
      <c r="I265" s="360"/>
      <c r="J265" s="1232"/>
      <c r="K265" s="366"/>
      <c r="L265" s="198"/>
      <c r="M265" s="198"/>
      <c r="N265" s="66">
        <f t="shared" si="101"/>
        <v>0</v>
      </c>
    </row>
    <row r="266" spans="1:14" s="28" customFormat="1" ht="19.5">
      <c r="A266" s="932" t="s">
        <v>13</v>
      </c>
      <c r="B266" s="22" t="s">
        <v>23</v>
      </c>
      <c r="C266" s="31"/>
      <c r="D266" s="32"/>
      <c r="E266" s="200"/>
      <c r="F266" s="200"/>
      <c r="G266" s="200"/>
      <c r="H266" s="200"/>
      <c r="I266" s="200"/>
      <c r="J266" s="201"/>
      <c r="K266" s="384"/>
      <c r="L266" s="198"/>
      <c r="M266" s="198"/>
      <c r="N266" s="202"/>
    </row>
    <row r="267" spans="1:14" s="28" customFormat="1">
      <c r="A267" s="933"/>
      <c r="B267" s="346" t="s">
        <v>24</v>
      </c>
      <c r="C267" s="20"/>
      <c r="D267" s="347"/>
      <c r="E267" s="311"/>
      <c r="F267" s="311"/>
      <c r="G267" s="311"/>
      <c r="H267" s="311"/>
      <c r="I267" s="311"/>
      <c r="J267" s="362"/>
      <c r="K267" s="385"/>
      <c r="L267" s="311"/>
      <c r="M267" s="311"/>
      <c r="N267" s="364"/>
    </row>
    <row r="268" spans="1:14" s="28" customFormat="1" ht="19.5">
      <c r="A268" s="10"/>
      <c r="B268" s="11" t="s">
        <v>14</v>
      </c>
      <c r="C268" s="1228" t="s">
        <v>15</v>
      </c>
      <c r="D268" s="1229"/>
      <c r="E268" s="1229"/>
      <c r="F268" s="1229"/>
      <c r="G268" s="1229"/>
      <c r="H268" s="1229"/>
      <c r="I268" s="1229"/>
      <c r="J268" s="1229"/>
      <c r="K268" s="950"/>
      <c r="L268" s="950"/>
      <c r="M268" s="950"/>
      <c r="N268" s="951"/>
    </row>
    <row r="269" spans="1:14" s="28" customFormat="1" ht="22.5">
      <c r="A269" s="907" t="s">
        <v>28</v>
      </c>
      <c r="B269" s="895" t="s">
        <v>33</v>
      </c>
      <c r="C269" s="350"/>
      <c r="D269" s="351" t="s">
        <v>17</v>
      </c>
      <c r="E269" s="56"/>
      <c r="F269" s="56"/>
      <c r="G269" s="352">
        <f t="shared" ref="G269" si="102">SUM(G270:G272)</f>
        <v>0</v>
      </c>
      <c r="H269" s="56"/>
      <c r="I269" s="56"/>
      <c r="J269" s="1230"/>
      <c r="K269" s="365">
        <f t="shared" ref="K269:M269" si="103">SUM(K270:K272)</f>
        <v>0</v>
      </c>
      <c r="L269" s="56">
        <f t="shared" si="103"/>
        <v>0</v>
      </c>
      <c r="M269" s="56">
        <f t="shared" si="103"/>
        <v>0</v>
      </c>
      <c r="N269" s="66">
        <f>E269+H269+I269+K269+L269+M269</f>
        <v>0</v>
      </c>
    </row>
    <row r="270" spans="1:14" s="28" customFormat="1" ht="23.25">
      <c r="A270" s="908"/>
      <c r="B270" s="896"/>
      <c r="C270" s="354"/>
      <c r="D270" s="355" t="s">
        <v>18</v>
      </c>
      <c r="E270" s="197"/>
      <c r="F270" s="197"/>
      <c r="G270" s="356"/>
      <c r="H270" s="357"/>
      <c r="I270" s="357"/>
      <c r="J270" s="1231"/>
      <c r="K270" s="366"/>
      <c r="L270" s="198"/>
      <c r="M270" s="198"/>
      <c r="N270" s="222">
        <f t="shared" ref="N270:N272" si="104">E270+H270+I270+K270+L270+M270</f>
        <v>0</v>
      </c>
    </row>
    <row r="271" spans="1:14" s="28" customFormat="1" ht="23.25">
      <c r="A271" s="908"/>
      <c r="B271" s="896"/>
      <c r="C271" s="354"/>
      <c r="D271" s="355" t="s">
        <v>10</v>
      </c>
      <c r="E271" s="197"/>
      <c r="F271" s="197"/>
      <c r="G271" s="356"/>
      <c r="H271" s="357"/>
      <c r="I271" s="357"/>
      <c r="J271" s="1231"/>
      <c r="K271" s="366"/>
      <c r="L271" s="198"/>
      <c r="M271" s="198"/>
      <c r="N271" s="222">
        <f t="shared" si="104"/>
        <v>0</v>
      </c>
    </row>
    <row r="272" spans="1:14" s="28" customFormat="1" ht="22.5">
      <c r="A272" s="908"/>
      <c r="B272" s="897"/>
      <c r="C272" s="359"/>
      <c r="D272" s="355" t="s">
        <v>11</v>
      </c>
      <c r="E272" s="197"/>
      <c r="F272" s="197"/>
      <c r="G272" s="356"/>
      <c r="H272" s="360"/>
      <c r="I272" s="360"/>
      <c r="J272" s="1232"/>
      <c r="K272" s="366"/>
      <c r="L272" s="198"/>
      <c r="M272" s="198"/>
      <c r="N272" s="66">
        <f t="shared" si="104"/>
        <v>0</v>
      </c>
    </row>
    <row r="273" spans="1:15" s="28" customFormat="1" ht="39.75" thickBot="1">
      <c r="A273" s="293" t="s">
        <v>27</v>
      </c>
      <c r="B273" s="294" t="s">
        <v>29</v>
      </c>
      <c r="C273" s="295"/>
      <c r="D273" s="296"/>
      <c r="E273" s="303"/>
      <c r="F273" s="303"/>
      <c r="G273" s="303"/>
      <c r="H273" s="303"/>
      <c r="I273" s="303"/>
      <c r="J273" s="297"/>
      <c r="K273" s="367"/>
      <c r="L273" s="298"/>
      <c r="M273" s="298"/>
      <c r="N273" s="299"/>
    </row>
    <row r="274" spans="1:15" s="28" customFormat="1" ht="21" thickBot="1">
      <c r="A274" s="928" t="s">
        <v>32</v>
      </c>
      <c r="B274" s="929"/>
      <c r="C274" s="929"/>
      <c r="D274" s="929"/>
      <c r="E274" s="929"/>
      <c r="F274" s="929"/>
      <c r="G274" s="929"/>
      <c r="H274" s="929"/>
      <c r="I274" s="929"/>
      <c r="J274" s="929"/>
      <c r="K274" s="929"/>
      <c r="L274" s="929"/>
      <c r="M274" s="929"/>
      <c r="N274" s="930"/>
    </row>
    <row r="275" spans="1:15" s="28" customFormat="1" ht="19.5">
      <c r="A275" s="931" t="s">
        <v>12</v>
      </c>
      <c r="B275" s="5" t="s">
        <v>23</v>
      </c>
      <c r="C275" s="23"/>
      <c r="D275" s="368"/>
      <c r="E275" s="23"/>
      <c r="F275" s="23"/>
      <c r="G275" s="23"/>
      <c r="H275" s="23"/>
      <c r="I275" s="23"/>
      <c r="J275" s="30"/>
      <c r="K275" s="369"/>
      <c r="L275" s="4"/>
      <c r="M275" s="4"/>
      <c r="N275" s="26"/>
    </row>
    <row r="276" spans="1:15" s="28" customFormat="1">
      <c r="A276" s="932"/>
      <c r="B276" s="6" t="s">
        <v>24</v>
      </c>
      <c r="C276" s="9"/>
      <c r="D276" s="370"/>
      <c r="E276" s="9"/>
      <c r="F276" s="9"/>
      <c r="G276" s="9"/>
      <c r="H276" s="9"/>
      <c r="I276" s="9"/>
      <c r="J276" s="33"/>
      <c r="K276" s="371"/>
      <c r="L276" s="7"/>
      <c r="M276" s="7"/>
      <c r="N276" s="8"/>
    </row>
    <row r="277" spans="1:15" s="28" customFormat="1" ht="19.5">
      <c r="A277" s="12"/>
      <c r="B277" s="13" t="s">
        <v>14</v>
      </c>
      <c r="C277" s="1240" t="s">
        <v>15</v>
      </c>
      <c r="D277" s="1240"/>
      <c r="E277" s="1240"/>
      <c r="F277" s="1240"/>
      <c r="G277" s="1240"/>
      <c r="H277" s="1240"/>
      <c r="I277" s="1240"/>
      <c r="J277" s="1240"/>
      <c r="K277" s="950"/>
      <c r="L277" s="950"/>
      <c r="M277" s="950"/>
      <c r="N277" s="951"/>
    </row>
    <row r="278" spans="1:15" s="28" customFormat="1" ht="22.5">
      <c r="A278" s="908" t="s">
        <v>16</v>
      </c>
      <c r="B278" s="895" t="s">
        <v>33</v>
      </c>
      <c r="C278" s="350"/>
      <c r="D278" s="351" t="s">
        <v>17</v>
      </c>
      <c r="E278" s="56"/>
      <c r="F278" s="56"/>
      <c r="G278" s="352">
        <f t="shared" ref="G278" si="105">SUM(G279:G281)</f>
        <v>0</v>
      </c>
      <c r="H278" s="56"/>
      <c r="I278" s="56"/>
      <c r="J278" s="1230"/>
      <c r="K278" s="365">
        <f t="shared" ref="K278:M278" si="106">SUM(K279:K281)</f>
        <v>0</v>
      </c>
      <c r="L278" s="56">
        <f t="shared" si="106"/>
        <v>0</v>
      </c>
      <c r="M278" s="56">
        <f t="shared" si="106"/>
        <v>0</v>
      </c>
      <c r="N278" s="66">
        <f>E278+H278+I278+K278+L278+M278</f>
        <v>0</v>
      </c>
    </row>
    <row r="279" spans="1:15" s="28" customFormat="1" ht="23.25">
      <c r="A279" s="908"/>
      <c r="B279" s="896"/>
      <c r="C279" s="354"/>
      <c r="D279" s="355" t="s">
        <v>18</v>
      </c>
      <c r="E279" s="197"/>
      <c r="F279" s="197"/>
      <c r="G279" s="356"/>
      <c r="H279" s="357"/>
      <c r="I279" s="357"/>
      <c r="J279" s="1231"/>
      <c r="K279" s="366"/>
      <c r="L279" s="198"/>
      <c r="M279" s="198"/>
      <c r="N279" s="222">
        <f t="shared" ref="N279:N281" si="107">E279+H279+I279+K279+L279+M279</f>
        <v>0</v>
      </c>
    </row>
    <row r="280" spans="1:15" s="28" customFormat="1" ht="23.25">
      <c r="A280" s="908"/>
      <c r="B280" s="896"/>
      <c r="C280" s="354"/>
      <c r="D280" s="355" t="s">
        <v>10</v>
      </c>
      <c r="E280" s="197"/>
      <c r="F280" s="197"/>
      <c r="G280" s="356"/>
      <c r="H280" s="357"/>
      <c r="I280" s="357"/>
      <c r="J280" s="1231"/>
      <c r="K280" s="366"/>
      <c r="L280" s="198"/>
      <c r="M280" s="198"/>
      <c r="N280" s="222">
        <f t="shared" si="107"/>
        <v>0</v>
      </c>
    </row>
    <row r="281" spans="1:15" s="28" customFormat="1" ht="22.5">
      <c r="A281" s="908"/>
      <c r="B281" s="896"/>
      <c r="C281" s="359"/>
      <c r="D281" s="355" t="s">
        <v>11</v>
      </c>
      <c r="E281" s="197"/>
      <c r="F281" s="197"/>
      <c r="G281" s="356"/>
      <c r="H281" s="360"/>
      <c r="I281" s="360"/>
      <c r="J281" s="1232"/>
      <c r="K281" s="366"/>
      <c r="L281" s="198"/>
      <c r="M281" s="198"/>
      <c r="N281" s="66">
        <f t="shared" si="107"/>
        <v>0</v>
      </c>
    </row>
    <row r="282" spans="1:15" s="28" customFormat="1" ht="40.5">
      <c r="A282" s="986" t="str">
        <f>E257</f>
        <v>VIII</v>
      </c>
      <c r="B282" s="55" t="s">
        <v>51</v>
      </c>
      <c r="C282" s="988"/>
      <c r="D282" s="37" t="s">
        <v>9</v>
      </c>
      <c r="E282" s="203"/>
      <c r="F282" s="203"/>
      <c r="G282" s="203">
        <f t="shared" ref="G282" si="108">G283+G284+G285</f>
        <v>0</v>
      </c>
      <c r="H282" s="203"/>
      <c r="I282" s="203"/>
      <c r="J282" s="1118" t="s">
        <v>274</v>
      </c>
      <c r="K282" s="353">
        <f t="shared" ref="K282:N282" si="109">K283+K284+K285</f>
        <v>0</v>
      </c>
      <c r="L282" s="203">
        <f t="shared" si="109"/>
        <v>0</v>
      </c>
      <c r="M282" s="203">
        <f t="shared" si="109"/>
        <v>0</v>
      </c>
      <c r="N282" s="204">
        <f t="shared" si="109"/>
        <v>0</v>
      </c>
    </row>
    <row r="283" spans="1:15" s="28" customFormat="1">
      <c r="A283" s="986"/>
      <c r="B283" s="993" t="str">
        <f>F257</f>
        <v>НАУКА</v>
      </c>
      <c r="C283" s="988"/>
      <c r="D283" s="38" t="s">
        <v>18</v>
      </c>
      <c r="E283" s="205"/>
      <c r="F283" s="205"/>
      <c r="G283" s="205"/>
      <c r="H283" s="205"/>
      <c r="I283" s="205"/>
      <c r="J283" s="954"/>
      <c r="K283" s="358"/>
      <c r="L283" s="206"/>
      <c r="M283" s="206"/>
      <c r="N283" s="372">
        <f t="shared" ref="N283:N285" si="110">E283+H283+I283+K283+L283+M283</f>
        <v>0</v>
      </c>
    </row>
    <row r="284" spans="1:15" s="28" customFormat="1">
      <c r="A284" s="986"/>
      <c r="B284" s="1175"/>
      <c r="C284" s="988"/>
      <c r="D284" s="38" t="s">
        <v>10</v>
      </c>
      <c r="E284" s="205"/>
      <c r="F284" s="205"/>
      <c r="G284" s="205"/>
      <c r="H284" s="205"/>
      <c r="I284" s="205"/>
      <c r="J284" s="954"/>
      <c r="K284" s="358"/>
      <c r="L284" s="206"/>
      <c r="M284" s="206"/>
      <c r="N284" s="372">
        <f t="shared" si="110"/>
        <v>0</v>
      </c>
    </row>
    <row r="285" spans="1:15" s="28" customFormat="1" ht="21" thickBot="1">
      <c r="A285" s="987"/>
      <c r="B285" s="1176"/>
      <c r="C285" s="989"/>
      <c r="D285" s="373" t="s">
        <v>11</v>
      </c>
      <c r="E285" s="374"/>
      <c r="F285" s="374"/>
      <c r="G285" s="374"/>
      <c r="H285" s="207"/>
      <c r="I285" s="207"/>
      <c r="J285" s="1119"/>
      <c r="K285" s="358"/>
      <c r="L285" s="208"/>
      <c r="M285" s="208"/>
      <c r="N285" s="375">
        <f t="shared" si="110"/>
        <v>0</v>
      </c>
    </row>
    <row r="286" spans="1:15" s="28" customFormat="1" ht="27.75" thickBot="1">
      <c r="A286" s="51"/>
      <c r="B286" s="52"/>
      <c r="C286" s="52"/>
      <c r="D286" s="52"/>
      <c r="E286" s="77" t="s">
        <v>327</v>
      </c>
      <c r="F286" s="76" t="s">
        <v>60</v>
      </c>
      <c r="G286" s="78"/>
      <c r="H286" s="52"/>
      <c r="I286" s="52"/>
      <c r="J286" s="52"/>
      <c r="K286" s="344"/>
      <c r="L286" s="52"/>
      <c r="M286" s="52"/>
      <c r="N286" s="53"/>
    </row>
    <row r="287" spans="1:15" s="28" customFormat="1" ht="21" customHeight="1" thickBot="1">
      <c r="A287" s="1018" t="s">
        <v>235</v>
      </c>
      <c r="B287" s="929"/>
      <c r="C287" s="929"/>
      <c r="D287" s="929"/>
      <c r="E287" s="929"/>
      <c r="F287" s="929"/>
      <c r="G287" s="929"/>
      <c r="H287" s="929"/>
      <c r="I287" s="929"/>
      <c r="J287" s="929"/>
      <c r="K287" s="929"/>
      <c r="L287" s="929"/>
      <c r="M287" s="929"/>
      <c r="N287" s="929"/>
      <c r="O287" s="930"/>
    </row>
    <row r="288" spans="1:15" s="28" customFormat="1" ht="19.5">
      <c r="A288" s="931" t="s">
        <v>12</v>
      </c>
      <c r="B288" s="5" t="s">
        <v>23</v>
      </c>
      <c r="C288" s="61"/>
      <c r="D288" s="62"/>
      <c r="E288" s="61"/>
      <c r="F288" s="61"/>
      <c r="G288" s="61"/>
      <c r="H288" s="61"/>
      <c r="I288" s="61"/>
      <c r="J288" s="63"/>
      <c r="K288" s="345"/>
      <c r="L288" s="64"/>
      <c r="M288" s="64"/>
      <c r="N288" s="65"/>
    </row>
    <row r="289" spans="1:14" s="28" customFormat="1">
      <c r="A289" s="933"/>
      <c r="B289" s="346" t="s">
        <v>24</v>
      </c>
      <c r="C289" s="20"/>
      <c r="D289" s="347"/>
      <c r="E289" s="20"/>
      <c r="F289" s="20"/>
      <c r="G289" s="20"/>
      <c r="H289" s="20"/>
      <c r="I289" s="20"/>
      <c r="J289" s="29"/>
      <c r="K289" s="348"/>
      <c r="L289" s="20"/>
      <c r="M289" s="20"/>
      <c r="N289" s="21"/>
    </row>
    <row r="290" spans="1:14" s="28" customFormat="1" ht="19.5">
      <c r="A290" s="10"/>
      <c r="B290" s="11" t="s">
        <v>14</v>
      </c>
      <c r="C290" s="1228" t="s">
        <v>15</v>
      </c>
      <c r="D290" s="1229"/>
      <c r="E290" s="1229"/>
      <c r="F290" s="1229"/>
      <c r="G290" s="1229"/>
      <c r="H290" s="1229"/>
      <c r="I290" s="1229"/>
      <c r="J290" s="1229"/>
      <c r="K290" s="950"/>
      <c r="L290" s="950"/>
      <c r="M290" s="950"/>
      <c r="N290" s="951"/>
    </row>
    <row r="291" spans="1:14" s="28" customFormat="1" ht="22.5" customHeight="1">
      <c r="A291" s="907" t="s">
        <v>16</v>
      </c>
      <c r="B291" s="886" t="s">
        <v>238</v>
      </c>
      <c r="C291" s="350"/>
      <c r="D291" s="351" t="s">
        <v>17</v>
      </c>
      <c r="E291" s="56"/>
      <c r="F291" s="56"/>
      <c r="G291" s="352">
        <f t="shared" ref="G291" si="111">SUM(G292:G294)</f>
        <v>0.05</v>
      </c>
      <c r="H291" s="56"/>
      <c r="I291" s="56"/>
      <c r="J291" s="1230" t="s">
        <v>301</v>
      </c>
      <c r="K291" s="365">
        <f t="shared" ref="K291:M291" si="112">SUM(K292:K294)</f>
        <v>0</v>
      </c>
      <c r="L291" s="56">
        <f t="shared" si="112"/>
        <v>0</v>
      </c>
      <c r="M291" s="56">
        <f t="shared" si="112"/>
        <v>0</v>
      </c>
      <c r="N291" s="66">
        <f>E291+H291+I291+K291+L291+M291</f>
        <v>0</v>
      </c>
    </row>
    <row r="292" spans="1:14" s="28" customFormat="1" ht="23.25">
      <c r="A292" s="908"/>
      <c r="B292" s="887"/>
      <c r="C292" s="354"/>
      <c r="D292" s="355" t="s">
        <v>18</v>
      </c>
      <c r="E292" s="197"/>
      <c r="F292" s="197"/>
      <c r="G292" s="420">
        <v>0</v>
      </c>
      <c r="H292" s="357"/>
      <c r="I292" s="357"/>
      <c r="J292" s="1268"/>
      <c r="K292" s="366"/>
      <c r="L292" s="198"/>
      <c r="M292" s="198"/>
      <c r="N292" s="222">
        <f t="shared" ref="N292:N294" si="113">E292+H292+I292+K292+L292+M292</f>
        <v>0</v>
      </c>
    </row>
    <row r="293" spans="1:14" s="28" customFormat="1" ht="23.25">
      <c r="A293" s="908"/>
      <c r="B293" s="887"/>
      <c r="C293" s="354"/>
      <c r="D293" s="355" t="s">
        <v>10</v>
      </c>
      <c r="E293" s="197"/>
      <c r="F293" s="197"/>
      <c r="G293" s="420">
        <v>0</v>
      </c>
      <c r="H293" s="357"/>
      <c r="I293" s="357"/>
      <c r="J293" s="1268"/>
      <c r="K293" s="366"/>
      <c r="L293" s="198"/>
      <c r="M293" s="198"/>
      <c r="N293" s="222">
        <f t="shared" si="113"/>
        <v>0</v>
      </c>
    </row>
    <row r="294" spans="1:14" s="28" customFormat="1" ht="22.5">
      <c r="A294" s="909"/>
      <c r="B294" s="888"/>
      <c r="C294" s="359"/>
      <c r="D294" s="355" t="s">
        <v>11</v>
      </c>
      <c r="E294" s="197"/>
      <c r="F294" s="197"/>
      <c r="G294" s="421">
        <v>0.05</v>
      </c>
      <c r="H294" s="360"/>
      <c r="I294" s="360"/>
      <c r="J294" s="1275"/>
      <c r="K294" s="366"/>
      <c r="L294" s="198"/>
      <c r="M294" s="198"/>
      <c r="N294" s="66">
        <f t="shared" si="113"/>
        <v>0</v>
      </c>
    </row>
    <row r="295" spans="1:14" s="28" customFormat="1" ht="19.5">
      <c r="A295" s="932" t="s">
        <v>13</v>
      </c>
      <c r="B295" s="22" t="s">
        <v>23</v>
      </c>
      <c r="C295" s="31"/>
      <c r="D295" s="32"/>
      <c r="E295" s="200"/>
      <c r="F295" s="200"/>
      <c r="G295" s="200"/>
      <c r="H295" s="200"/>
      <c r="I295" s="200"/>
      <c r="J295" s="201"/>
      <c r="K295" s="384"/>
      <c r="L295" s="198"/>
      <c r="M295" s="198"/>
      <c r="N295" s="202"/>
    </row>
    <row r="296" spans="1:14" s="28" customFormat="1">
      <c r="A296" s="933"/>
      <c r="B296" s="346" t="s">
        <v>24</v>
      </c>
      <c r="C296" s="20"/>
      <c r="D296" s="347"/>
      <c r="E296" s="20"/>
      <c r="F296" s="20"/>
      <c r="G296" s="20"/>
      <c r="H296" s="20"/>
      <c r="I296" s="20"/>
      <c r="J296" s="29"/>
      <c r="K296" s="348"/>
      <c r="L296" s="20"/>
      <c r="M296" s="20"/>
      <c r="N296" s="21"/>
    </row>
    <row r="297" spans="1:14" s="28" customFormat="1" ht="19.5">
      <c r="A297" s="10"/>
      <c r="B297" s="11" t="s">
        <v>14</v>
      </c>
      <c r="C297" s="1228" t="s">
        <v>15</v>
      </c>
      <c r="D297" s="1229"/>
      <c r="E297" s="1229"/>
      <c r="F297" s="1229"/>
      <c r="G297" s="1229"/>
      <c r="H297" s="1229"/>
      <c r="I297" s="1229"/>
      <c r="J297" s="1229"/>
      <c r="K297" s="950"/>
      <c r="L297" s="950"/>
      <c r="M297" s="950"/>
      <c r="N297" s="951"/>
    </row>
    <row r="298" spans="1:14" s="28" customFormat="1" ht="22.5" customHeight="1">
      <c r="A298" s="907" t="s">
        <v>28</v>
      </c>
      <c r="B298" s="886" t="s">
        <v>240</v>
      </c>
      <c r="C298" s="350"/>
      <c r="D298" s="351" t="s">
        <v>17</v>
      </c>
      <c r="E298" s="56"/>
      <c r="F298" s="56"/>
      <c r="G298" s="352">
        <f t="shared" ref="G298" si="114">SUM(G299:G301)</f>
        <v>0.2</v>
      </c>
      <c r="H298" s="56"/>
      <c r="I298" s="56"/>
      <c r="J298" s="1272" t="s">
        <v>300</v>
      </c>
      <c r="K298" s="365">
        <f t="shared" ref="K298:M298" si="115">SUM(K299:K301)</f>
        <v>0</v>
      </c>
      <c r="L298" s="56">
        <f t="shared" si="115"/>
        <v>0</v>
      </c>
      <c r="M298" s="56">
        <f t="shared" si="115"/>
        <v>0</v>
      </c>
      <c r="N298" s="66">
        <f>E298+H298+I298+K298+L298+M298</f>
        <v>0</v>
      </c>
    </row>
    <row r="299" spans="1:14" s="28" customFormat="1" ht="23.25">
      <c r="A299" s="908"/>
      <c r="B299" s="887"/>
      <c r="C299" s="354"/>
      <c r="D299" s="355" t="s">
        <v>18</v>
      </c>
      <c r="E299" s="197"/>
      <c r="F299" s="197"/>
      <c r="G299" s="418">
        <v>0</v>
      </c>
      <c r="H299" s="357"/>
      <c r="I299" s="357"/>
      <c r="J299" s="1273"/>
      <c r="K299" s="366"/>
      <c r="L299" s="198"/>
      <c r="M299" s="198"/>
      <c r="N299" s="222">
        <f t="shared" ref="N299:N301" si="116">E299+H299+I299+K299+L299+M299</f>
        <v>0</v>
      </c>
    </row>
    <row r="300" spans="1:14" s="28" customFormat="1" ht="23.25">
      <c r="A300" s="908"/>
      <c r="B300" s="887"/>
      <c r="C300" s="354"/>
      <c r="D300" s="355" t="s">
        <v>10</v>
      </c>
      <c r="E300" s="197"/>
      <c r="F300" s="197"/>
      <c r="G300" s="418">
        <v>0</v>
      </c>
      <c r="H300" s="357"/>
      <c r="I300" s="357"/>
      <c r="J300" s="1273"/>
      <c r="K300" s="366"/>
      <c r="L300" s="198"/>
      <c r="M300" s="198"/>
      <c r="N300" s="222">
        <f t="shared" si="116"/>
        <v>0</v>
      </c>
    </row>
    <row r="301" spans="1:14" s="28" customFormat="1" ht="55.5" customHeight="1">
      <c r="A301" s="908"/>
      <c r="B301" s="888"/>
      <c r="C301" s="359"/>
      <c r="D301" s="355" t="s">
        <v>11</v>
      </c>
      <c r="E301" s="197"/>
      <c r="F301" s="197"/>
      <c r="G301" s="428">
        <v>0.2</v>
      </c>
      <c r="H301" s="360"/>
      <c r="I301" s="360"/>
      <c r="J301" s="1274"/>
      <c r="K301" s="366"/>
      <c r="L301" s="198"/>
      <c r="M301" s="198"/>
      <c r="N301" s="66">
        <f t="shared" si="116"/>
        <v>0</v>
      </c>
    </row>
    <row r="302" spans="1:14" s="28" customFormat="1" ht="39.75" thickBot="1">
      <c r="A302" s="293" t="s">
        <v>27</v>
      </c>
      <c r="B302" s="294" t="s">
        <v>29</v>
      </c>
      <c r="C302" s="295"/>
      <c r="D302" s="296"/>
      <c r="E302" s="303"/>
      <c r="F302" s="303"/>
      <c r="G302" s="303"/>
      <c r="H302" s="303"/>
      <c r="I302" s="303"/>
      <c r="J302" s="297"/>
      <c r="K302" s="367"/>
      <c r="L302" s="298"/>
      <c r="M302" s="298"/>
      <c r="N302" s="299"/>
    </row>
    <row r="303" spans="1:14" s="28" customFormat="1" ht="21" thickBot="1">
      <c r="A303" s="928" t="s">
        <v>32</v>
      </c>
      <c r="B303" s="929"/>
      <c r="C303" s="929"/>
      <c r="D303" s="929"/>
      <c r="E303" s="929"/>
      <c r="F303" s="929"/>
      <c r="G303" s="929"/>
      <c r="H303" s="929"/>
      <c r="I303" s="929"/>
      <c r="J303" s="929"/>
      <c r="K303" s="929"/>
      <c r="L303" s="929"/>
      <c r="M303" s="929"/>
      <c r="N303" s="930"/>
    </row>
    <row r="304" spans="1:14" s="28" customFormat="1" ht="19.5">
      <c r="A304" s="931" t="s">
        <v>12</v>
      </c>
      <c r="B304" s="5" t="s">
        <v>23</v>
      </c>
      <c r="C304" s="23"/>
      <c r="D304" s="368"/>
      <c r="E304" s="23"/>
      <c r="F304" s="23"/>
      <c r="G304" s="23"/>
      <c r="H304" s="23"/>
      <c r="I304" s="23"/>
      <c r="J304" s="30"/>
      <c r="K304" s="369"/>
      <c r="L304" s="4"/>
      <c r="M304" s="4"/>
      <c r="N304" s="26"/>
    </row>
    <row r="305" spans="1:15" s="28" customFormat="1">
      <c r="A305" s="932"/>
      <c r="B305" s="6" t="s">
        <v>24</v>
      </c>
      <c r="C305" s="9"/>
      <c r="D305" s="370"/>
      <c r="E305" s="9"/>
      <c r="F305" s="9"/>
      <c r="G305" s="9"/>
      <c r="H305" s="9"/>
      <c r="I305" s="9"/>
      <c r="J305" s="33"/>
      <c r="K305" s="371"/>
      <c r="L305" s="7"/>
      <c r="M305" s="7"/>
      <c r="N305" s="8"/>
    </row>
    <row r="306" spans="1:15" s="28" customFormat="1" ht="19.5">
      <c r="A306" s="12"/>
      <c r="B306" s="13" t="s">
        <v>14</v>
      </c>
      <c r="C306" s="1240" t="s">
        <v>15</v>
      </c>
      <c r="D306" s="1240"/>
      <c r="E306" s="1240"/>
      <c r="F306" s="1240"/>
      <c r="G306" s="1240"/>
      <c r="H306" s="1240"/>
      <c r="I306" s="1240"/>
      <c r="J306" s="1240"/>
      <c r="K306" s="950"/>
      <c r="L306" s="950"/>
      <c r="M306" s="950"/>
      <c r="N306" s="951"/>
    </row>
    <row r="307" spans="1:15" s="28" customFormat="1" ht="22.5">
      <c r="A307" s="908" t="s">
        <v>16</v>
      </c>
      <c r="B307" s="895" t="s">
        <v>33</v>
      </c>
      <c r="C307" s="350"/>
      <c r="D307" s="351" t="s">
        <v>17</v>
      </c>
      <c r="E307" s="56"/>
      <c r="F307" s="56"/>
      <c r="G307" s="352">
        <f t="shared" ref="G307" si="117">SUM(G308:G310)</f>
        <v>0</v>
      </c>
      <c r="H307" s="56"/>
      <c r="I307" s="56"/>
      <c r="J307" s="1230"/>
      <c r="K307" s="365">
        <f t="shared" ref="K307:M307" si="118">SUM(K308:K310)</f>
        <v>0</v>
      </c>
      <c r="L307" s="56">
        <f t="shared" si="118"/>
        <v>0</v>
      </c>
      <c r="M307" s="56">
        <f t="shared" si="118"/>
        <v>0</v>
      </c>
      <c r="N307" s="66">
        <f>E307+H307+I307+K307+L307+M307</f>
        <v>0</v>
      </c>
    </row>
    <row r="308" spans="1:15" s="28" customFormat="1" ht="23.25">
      <c r="A308" s="908"/>
      <c r="B308" s="896"/>
      <c r="C308" s="354"/>
      <c r="D308" s="355" t="s">
        <v>18</v>
      </c>
      <c r="E308" s="197"/>
      <c r="F308" s="197"/>
      <c r="G308" s="356"/>
      <c r="H308" s="357"/>
      <c r="I308" s="357"/>
      <c r="J308" s="1231"/>
      <c r="K308" s="366"/>
      <c r="L308" s="198"/>
      <c r="M308" s="198"/>
      <c r="N308" s="222">
        <f t="shared" ref="N308:N310" si="119">E308+H308+I308+K308+L308+M308</f>
        <v>0</v>
      </c>
    </row>
    <row r="309" spans="1:15" s="28" customFormat="1" ht="23.25">
      <c r="A309" s="908"/>
      <c r="B309" s="896"/>
      <c r="C309" s="354"/>
      <c r="D309" s="355" t="s">
        <v>10</v>
      </c>
      <c r="E309" s="197"/>
      <c r="F309" s="197"/>
      <c r="G309" s="356"/>
      <c r="H309" s="357"/>
      <c r="I309" s="357"/>
      <c r="J309" s="1231"/>
      <c r="K309" s="366"/>
      <c r="L309" s="198"/>
      <c r="M309" s="198"/>
      <c r="N309" s="222">
        <f t="shared" si="119"/>
        <v>0</v>
      </c>
    </row>
    <row r="310" spans="1:15" s="28" customFormat="1" ht="22.5">
      <c r="A310" s="908"/>
      <c r="B310" s="896"/>
      <c r="C310" s="359"/>
      <c r="D310" s="355" t="s">
        <v>11</v>
      </c>
      <c r="E310" s="197"/>
      <c r="F310" s="197"/>
      <c r="G310" s="356"/>
      <c r="H310" s="360"/>
      <c r="I310" s="360"/>
      <c r="J310" s="1232"/>
      <c r="K310" s="366"/>
      <c r="L310" s="198"/>
      <c r="M310" s="198"/>
      <c r="N310" s="66">
        <f t="shared" si="119"/>
        <v>0</v>
      </c>
    </row>
    <row r="311" spans="1:15" s="28" customFormat="1" ht="40.5">
      <c r="A311" s="986" t="str">
        <f>E286</f>
        <v>IX</v>
      </c>
      <c r="B311" s="55" t="s">
        <v>51</v>
      </c>
      <c r="C311" s="988"/>
      <c r="D311" s="37" t="s">
        <v>9</v>
      </c>
      <c r="E311" s="203"/>
      <c r="F311" s="203"/>
      <c r="G311" s="203">
        <f t="shared" ref="G311" si="120">G312+G313+G314</f>
        <v>0.25</v>
      </c>
      <c r="H311" s="203"/>
      <c r="I311" s="203"/>
      <c r="J311" s="990"/>
      <c r="K311" s="353">
        <f t="shared" ref="K311:N311" si="121">K312+K313+K314</f>
        <v>0</v>
      </c>
      <c r="L311" s="203">
        <f t="shared" si="121"/>
        <v>0</v>
      </c>
      <c r="M311" s="203">
        <f t="shared" si="121"/>
        <v>0</v>
      </c>
      <c r="N311" s="204">
        <f t="shared" si="121"/>
        <v>0</v>
      </c>
    </row>
    <row r="312" spans="1:15" s="28" customFormat="1">
      <c r="A312" s="986"/>
      <c r="B312" s="993" t="str">
        <f>F286</f>
        <v>ЦИФРОВАЯ ЭКОНОМИКА</v>
      </c>
      <c r="C312" s="988"/>
      <c r="D312" s="38" t="s">
        <v>18</v>
      </c>
      <c r="E312" s="205"/>
      <c r="F312" s="205"/>
      <c r="G312" s="205">
        <f>G292+G299</f>
        <v>0</v>
      </c>
      <c r="H312" s="205"/>
      <c r="I312" s="205"/>
      <c r="J312" s="1250"/>
      <c r="K312" s="358"/>
      <c r="L312" s="206"/>
      <c r="M312" s="206"/>
      <c r="N312" s="372">
        <f t="shared" ref="N312:N314" si="122">E312+H312+I312+K312+L312+M312</f>
        <v>0</v>
      </c>
    </row>
    <row r="313" spans="1:15" s="28" customFormat="1">
      <c r="A313" s="986"/>
      <c r="B313" s="1175"/>
      <c r="C313" s="988"/>
      <c r="D313" s="38" t="s">
        <v>10</v>
      </c>
      <c r="E313" s="205"/>
      <c r="F313" s="205"/>
      <c r="G313" s="205">
        <f t="shared" ref="G313:G314" si="123">G293+G300</f>
        <v>0</v>
      </c>
      <c r="H313" s="205"/>
      <c r="I313" s="205"/>
      <c r="J313" s="1250"/>
      <c r="K313" s="358"/>
      <c r="L313" s="206"/>
      <c r="M313" s="206"/>
      <c r="N313" s="372">
        <f t="shared" si="122"/>
        <v>0</v>
      </c>
    </row>
    <row r="314" spans="1:15" s="28" customFormat="1" ht="21" thickBot="1">
      <c r="A314" s="987"/>
      <c r="B314" s="1176"/>
      <c r="C314" s="989"/>
      <c r="D314" s="373" t="s">
        <v>11</v>
      </c>
      <c r="E314" s="374"/>
      <c r="F314" s="374"/>
      <c r="G314" s="205">
        <f t="shared" si="123"/>
        <v>0.25</v>
      </c>
      <c r="H314" s="207"/>
      <c r="I314" s="207"/>
      <c r="J314" s="1251"/>
      <c r="K314" s="358"/>
      <c r="L314" s="208"/>
      <c r="M314" s="208"/>
      <c r="N314" s="375">
        <f t="shared" si="122"/>
        <v>0</v>
      </c>
    </row>
    <row r="315" spans="1:15" s="28" customFormat="1" ht="27.75" thickBot="1">
      <c r="A315" s="51"/>
      <c r="B315" s="52"/>
      <c r="C315" s="52"/>
      <c r="D315" s="52"/>
      <c r="E315" s="77" t="s">
        <v>328</v>
      </c>
      <c r="F315" s="76" t="s">
        <v>61</v>
      </c>
      <c r="G315" s="78"/>
      <c r="H315" s="52"/>
      <c r="I315" s="52"/>
      <c r="J315" s="52"/>
      <c r="K315" s="344"/>
      <c r="L315" s="52"/>
      <c r="M315" s="52"/>
      <c r="N315" s="53"/>
    </row>
    <row r="316" spans="1:15" s="28" customFormat="1" ht="21" customHeight="1" thickBot="1">
      <c r="A316" s="928" t="s">
        <v>243</v>
      </c>
      <c r="B316" s="929"/>
      <c r="C316" s="929"/>
      <c r="D316" s="929"/>
      <c r="E316" s="929"/>
      <c r="F316" s="929"/>
      <c r="G316" s="929"/>
      <c r="H316" s="929"/>
      <c r="I316" s="929"/>
      <c r="J316" s="929"/>
      <c r="K316" s="929"/>
      <c r="L316" s="929"/>
      <c r="M316" s="929"/>
      <c r="N316" s="929"/>
      <c r="O316" s="930"/>
    </row>
    <row r="317" spans="1:15" s="28" customFormat="1" ht="19.5">
      <c r="A317" s="931" t="s">
        <v>12</v>
      </c>
      <c r="B317" s="5" t="s">
        <v>23</v>
      </c>
      <c r="C317" s="61"/>
      <c r="D317" s="62"/>
      <c r="E317" s="61"/>
      <c r="F317" s="61"/>
      <c r="G317" s="61"/>
      <c r="H317" s="61"/>
      <c r="I317" s="61"/>
      <c r="J317" s="63"/>
      <c r="K317" s="345"/>
      <c r="L317" s="64"/>
      <c r="M317" s="64"/>
      <c r="N317" s="65"/>
    </row>
    <row r="318" spans="1:15" s="28" customFormat="1">
      <c r="A318" s="933"/>
      <c r="B318" s="346" t="s">
        <v>24</v>
      </c>
      <c r="C318" s="20"/>
      <c r="D318" s="347"/>
      <c r="E318" s="20"/>
      <c r="F318" s="20"/>
      <c r="G318" s="20"/>
      <c r="H318" s="20"/>
      <c r="I318" s="20"/>
      <c r="J318" s="29"/>
      <c r="K318" s="348"/>
      <c r="L318" s="20"/>
      <c r="M318" s="20"/>
      <c r="N318" s="21"/>
    </row>
    <row r="319" spans="1:15" s="28" customFormat="1" ht="19.5">
      <c r="A319" s="10"/>
      <c r="B319" s="11" t="s">
        <v>14</v>
      </c>
      <c r="C319" s="1228" t="s">
        <v>15</v>
      </c>
      <c r="D319" s="1229"/>
      <c r="E319" s="1229"/>
      <c r="F319" s="1229"/>
      <c r="G319" s="1229"/>
      <c r="H319" s="1229"/>
      <c r="I319" s="1229"/>
      <c r="J319" s="1229"/>
      <c r="K319" s="950"/>
      <c r="L319" s="950"/>
      <c r="M319" s="950"/>
      <c r="N319" s="951"/>
    </row>
    <row r="320" spans="1:15" s="28" customFormat="1" ht="22.5" customHeight="1">
      <c r="A320" s="907" t="s">
        <v>16</v>
      </c>
      <c r="B320" s="895" t="s">
        <v>246</v>
      </c>
      <c r="C320" s="350"/>
      <c r="D320" s="351" t="s">
        <v>17</v>
      </c>
      <c r="E320" s="56"/>
      <c r="F320" s="56"/>
      <c r="G320" s="352">
        <f t="shared" ref="G320" si="124">SUM(G321:G323)</f>
        <v>3.7310000000000003</v>
      </c>
      <c r="H320" s="56"/>
      <c r="I320" s="56"/>
      <c r="J320" s="1276" t="s">
        <v>296</v>
      </c>
      <c r="K320" s="365">
        <f t="shared" ref="K320:M320" si="125">SUM(K321:K323)</f>
        <v>0</v>
      </c>
      <c r="L320" s="56">
        <f t="shared" si="125"/>
        <v>0</v>
      </c>
      <c r="M320" s="56">
        <f t="shared" si="125"/>
        <v>0</v>
      </c>
      <c r="N320" s="66">
        <f>E320+H320+I320+K320+L320+M320</f>
        <v>0</v>
      </c>
    </row>
    <row r="321" spans="1:14" s="28" customFormat="1" ht="23.25">
      <c r="A321" s="908"/>
      <c r="B321" s="896"/>
      <c r="C321" s="354"/>
      <c r="D321" s="355" t="s">
        <v>18</v>
      </c>
      <c r="E321" s="197"/>
      <c r="F321" s="197"/>
      <c r="G321" s="418">
        <v>3.4460000000000002</v>
      </c>
      <c r="H321" s="357"/>
      <c r="I321" s="357"/>
      <c r="J321" s="1277"/>
      <c r="K321" s="366"/>
      <c r="L321" s="198"/>
      <c r="M321" s="198"/>
      <c r="N321" s="222">
        <f t="shared" ref="N321:N323" si="126">E321+H321+I321+K321+L321+M321</f>
        <v>0</v>
      </c>
    </row>
    <row r="322" spans="1:14" s="28" customFormat="1" ht="23.25">
      <c r="A322" s="908"/>
      <c r="B322" s="896"/>
      <c r="C322" s="354"/>
      <c r="D322" s="355" t="s">
        <v>10</v>
      </c>
      <c r="E322" s="197"/>
      <c r="F322" s="197"/>
      <c r="G322" s="418">
        <v>0.27600000000000002</v>
      </c>
      <c r="H322" s="357"/>
      <c r="I322" s="357"/>
      <c r="J322" s="1277"/>
      <c r="K322" s="366"/>
      <c r="L322" s="198"/>
      <c r="M322" s="198"/>
      <c r="N322" s="222">
        <f t="shared" si="126"/>
        <v>0</v>
      </c>
    </row>
    <row r="323" spans="1:14" s="28" customFormat="1" ht="49.5" customHeight="1" thickBot="1">
      <c r="A323" s="909"/>
      <c r="B323" s="897"/>
      <c r="C323" s="359"/>
      <c r="D323" s="355" t="s">
        <v>11</v>
      </c>
      <c r="E323" s="197"/>
      <c r="F323" s="197"/>
      <c r="G323" s="428">
        <v>8.9999999999999993E-3</v>
      </c>
      <c r="H323" s="360"/>
      <c r="I323" s="360"/>
      <c r="J323" s="1278"/>
      <c r="K323" s="366"/>
      <c r="L323" s="198"/>
      <c r="M323" s="198"/>
      <c r="N323" s="66">
        <f t="shared" si="126"/>
        <v>0</v>
      </c>
    </row>
    <row r="324" spans="1:14" s="28" customFormat="1" ht="19.5">
      <c r="A324" s="932" t="s">
        <v>13</v>
      </c>
      <c r="B324" s="22" t="s">
        <v>23</v>
      </c>
      <c r="C324" s="31"/>
      <c r="D324" s="32"/>
      <c r="E324" s="200"/>
      <c r="F324" s="200"/>
      <c r="G324" s="200"/>
      <c r="H324" s="200"/>
      <c r="I324" s="200"/>
      <c r="J324" s="201"/>
      <c r="K324" s="384"/>
      <c r="L324" s="198"/>
      <c r="M324" s="198"/>
      <c r="N324" s="202"/>
    </row>
    <row r="325" spans="1:14" s="28" customFormat="1">
      <c r="A325" s="933"/>
      <c r="B325" s="346" t="s">
        <v>24</v>
      </c>
      <c r="C325" s="20"/>
      <c r="D325" s="347"/>
      <c r="E325" s="20"/>
      <c r="F325" s="20"/>
      <c r="G325" s="20"/>
      <c r="H325" s="20"/>
      <c r="I325" s="20"/>
      <c r="J325" s="29"/>
      <c r="K325" s="348"/>
      <c r="L325" s="20"/>
      <c r="M325" s="20"/>
      <c r="N325" s="21"/>
    </row>
    <row r="326" spans="1:14" s="28" customFormat="1" ht="19.5">
      <c r="A326" s="10"/>
      <c r="B326" s="11" t="s">
        <v>14</v>
      </c>
      <c r="C326" s="1228" t="s">
        <v>15</v>
      </c>
      <c r="D326" s="1229"/>
      <c r="E326" s="1229"/>
      <c r="F326" s="1229"/>
      <c r="G326" s="1229"/>
      <c r="H326" s="1229"/>
      <c r="I326" s="1229"/>
      <c r="J326" s="1229"/>
      <c r="K326" s="950"/>
      <c r="L326" s="950"/>
      <c r="M326" s="950"/>
      <c r="N326" s="951"/>
    </row>
    <row r="327" spans="1:14" s="28" customFormat="1" ht="22.5">
      <c r="A327" s="907" t="s">
        <v>28</v>
      </c>
      <c r="B327" s="895" t="s">
        <v>33</v>
      </c>
      <c r="C327" s="350"/>
      <c r="D327" s="351" t="s">
        <v>17</v>
      </c>
      <c r="E327" s="56"/>
      <c r="F327" s="56"/>
      <c r="G327" s="352">
        <f t="shared" ref="G327" si="127">SUM(G328:G330)</f>
        <v>0</v>
      </c>
      <c r="H327" s="56"/>
      <c r="I327" s="56"/>
      <c r="J327" s="1230"/>
      <c r="K327" s="365">
        <f t="shared" ref="K327:M327" si="128">SUM(K328:K330)</f>
        <v>0</v>
      </c>
      <c r="L327" s="56">
        <f t="shared" si="128"/>
        <v>0</v>
      </c>
      <c r="M327" s="56">
        <f t="shared" si="128"/>
        <v>0</v>
      </c>
      <c r="N327" s="66">
        <f>E327+H327+I327+K327+L327+M327</f>
        <v>0</v>
      </c>
    </row>
    <row r="328" spans="1:14" s="28" customFormat="1" ht="23.25">
      <c r="A328" s="908"/>
      <c r="B328" s="896"/>
      <c r="C328" s="354"/>
      <c r="D328" s="355" t="s">
        <v>18</v>
      </c>
      <c r="E328" s="197"/>
      <c r="F328" s="197"/>
      <c r="G328" s="356"/>
      <c r="H328" s="357"/>
      <c r="I328" s="357"/>
      <c r="J328" s="1231"/>
      <c r="K328" s="366"/>
      <c r="L328" s="198"/>
      <c r="M328" s="198"/>
      <c r="N328" s="222">
        <f t="shared" ref="N328:N330" si="129">E328+H328+I328+K328+L328+M328</f>
        <v>0</v>
      </c>
    </row>
    <row r="329" spans="1:14" s="28" customFormat="1" ht="23.25">
      <c r="A329" s="908"/>
      <c r="B329" s="896"/>
      <c r="C329" s="354"/>
      <c r="D329" s="355" t="s">
        <v>10</v>
      </c>
      <c r="E329" s="197"/>
      <c r="F329" s="197"/>
      <c r="G329" s="356"/>
      <c r="H329" s="357"/>
      <c r="I329" s="357"/>
      <c r="J329" s="1231"/>
      <c r="K329" s="366"/>
      <c r="L329" s="198"/>
      <c r="M329" s="198"/>
      <c r="N329" s="222">
        <f t="shared" si="129"/>
        <v>0</v>
      </c>
    </row>
    <row r="330" spans="1:14" s="28" customFormat="1" ht="22.5">
      <c r="A330" s="908"/>
      <c r="B330" s="897"/>
      <c r="C330" s="359"/>
      <c r="D330" s="355" t="s">
        <v>11</v>
      </c>
      <c r="E330" s="197"/>
      <c r="F330" s="197"/>
      <c r="G330" s="356"/>
      <c r="H330" s="360"/>
      <c r="I330" s="360"/>
      <c r="J330" s="1232"/>
      <c r="K330" s="366"/>
      <c r="L330" s="198"/>
      <c r="M330" s="198"/>
      <c r="N330" s="66">
        <f t="shared" si="129"/>
        <v>0</v>
      </c>
    </row>
    <row r="331" spans="1:14" s="28" customFormat="1" ht="39.75" thickBot="1">
      <c r="A331" s="293" t="s">
        <v>27</v>
      </c>
      <c r="B331" s="294" t="s">
        <v>29</v>
      </c>
      <c r="C331" s="295"/>
      <c r="D331" s="296"/>
      <c r="E331" s="303"/>
      <c r="F331" s="303"/>
      <c r="G331" s="303"/>
      <c r="H331" s="303"/>
      <c r="I331" s="303"/>
      <c r="J331" s="297"/>
      <c r="K331" s="367"/>
      <c r="L331" s="298"/>
      <c r="M331" s="298"/>
      <c r="N331" s="299"/>
    </row>
    <row r="332" spans="1:14" s="28" customFormat="1" ht="21" thickBot="1">
      <c r="A332" s="928" t="s">
        <v>32</v>
      </c>
      <c r="B332" s="929"/>
      <c r="C332" s="929"/>
      <c r="D332" s="929"/>
      <c r="E332" s="929"/>
      <c r="F332" s="929"/>
      <c r="G332" s="929"/>
      <c r="H332" s="929"/>
      <c r="I332" s="929"/>
      <c r="J332" s="929"/>
      <c r="K332" s="929"/>
      <c r="L332" s="929"/>
      <c r="M332" s="929"/>
      <c r="N332" s="930"/>
    </row>
    <row r="333" spans="1:14" s="28" customFormat="1" ht="19.5">
      <c r="A333" s="931" t="s">
        <v>12</v>
      </c>
      <c r="B333" s="5" t="s">
        <v>23</v>
      </c>
      <c r="C333" s="23"/>
      <c r="D333" s="368"/>
      <c r="E333" s="23"/>
      <c r="F333" s="23"/>
      <c r="G333" s="23"/>
      <c r="H333" s="23"/>
      <c r="I333" s="23"/>
      <c r="J333" s="30"/>
      <c r="K333" s="369"/>
      <c r="L333" s="4"/>
      <c r="M333" s="4"/>
      <c r="N333" s="26"/>
    </row>
    <row r="334" spans="1:14" s="28" customFormat="1">
      <c r="A334" s="932"/>
      <c r="B334" s="6" t="s">
        <v>24</v>
      </c>
      <c r="C334" s="9"/>
      <c r="D334" s="370"/>
      <c r="E334" s="9"/>
      <c r="F334" s="9"/>
      <c r="G334" s="9"/>
      <c r="H334" s="9"/>
      <c r="I334" s="9"/>
      <c r="J334" s="33"/>
      <c r="K334" s="371"/>
      <c r="L334" s="7"/>
      <c r="M334" s="7"/>
      <c r="N334" s="8"/>
    </row>
    <row r="335" spans="1:14" s="28" customFormat="1" ht="19.5">
      <c r="A335" s="12"/>
      <c r="B335" s="13" t="s">
        <v>14</v>
      </c>
      <c r="C335" s="1240" t="s">
        <v>15</v>
      </c>
      <c r="D335" s="1240"/>
      <c r="E335" s="1240"/>
      <c r="F335" s="1240"/>
      <c r="G335" s="1240"/>
      <c r="H335" s="1240"/>
      <c r="I335" s="1240"/>
      <c r="J335" s="1240"/>
      <c r="K335" s="950"/>
      <c r="L335" s="950"/>
      <c r="M335" s="950"/>
      <c r="N335" s="951"/>
    </row>
    <row r="336" spans="1:14" s="28" customFormat="1" ht="22.5">
      <c r="A336" s="908" t="s">
        <v>16</v>
      </c>
      <c r="B336" s="895" t="s">
        <v>33</v>
      </c>
      <c r="C336" s="350"/>
      <c r="D336" s="351" t="s">
        <v>17</v>
      </c>
      <c r="E336" s="56"/>
      <c r="F336" s="56"/>
      <c r="G336" s="352">
        <f t="shared" ref="G336" si="130">SUM(G337:G339)</f>
        <v>0</v>
      </c>
      <c r="H336" s="56"/>
      <c r="I336" s="56"/>
      <c r="J336" s="1230"/>
      <c r="K336" s="365">
        <f t="shared" ref="K336:M336" si="131">SUM(K337:K339)</f>
        <v>0</v>
      </c>
      <c r="L336" s="56">
        <f t="shared" si="131"/>
        <v>0</v>
      </c>
      <c r="M336" s="56">
        <f t="shared" si="131"/>
        <v>0</v>
      </c>
      <c r="N336" s="66">
        <f>E336+H336+I336+K336+L336+M336</f>
        <v>0</v>
      </c>
    </row>
    <row r="337" spans="1:14" s="28" customFormat="1" ht="23.25">
      <c r="A337" s="908"/>
      <c r="B337" s="896"/>
      <c r="C337" s="354"/>
      <c r="D337" s="355" t="s">
        <v>18</v>
      </c>
      <c r="E337" s="197"/>
      <c r="F337" s="197"/>
      <c r="G337" s="356"/>
      <c r="H337" s="357"/>
      <c r="I337" s="357"/>
      <c r="J337" s="1231"/>
      <c r="K337" s="366"/>
      <c r="L337" s="198"/>
      <c r="M337" s="198"/>
      <c r="N337" s="222">
        <f t="shared" ref="N337:N339" si="132">E337+H337+I337+K337+L337+M337</f>
        <v>0</v>
      </c>
    </row>
    <row r="338" spans="1:14" s="28" customFormat="1" ht="23.25">
      <c r="A338" s="908"/>
      <c r="B338" s="896"/>
      <c r="C338" s="354"/>
      <c r="D338" s="355" t="s">
        <v>10</v>
      </c>
      <c r="E338" s="197"/>
      <c r="F338" s="197"/>
      <c r="G338" s="356"/>
      <c r="H338" s="357"/>
      <c r="I338" s="357"/>
      <c r="J338" s="1231"/>
      <c r="K338" s="366"/>
      <c r="L338" s="198"/>
      <c r="M338" s="198"/>
      <c r="N338" s="222">
        <f t="shared" si="132"/>
        <v>0</v>
      </c>
    </row>
    <row r="339" spans="1:14" s="28" customFormat="1" ht="22.5">
      <c r="A339" s="908"/>
      <c r="B339" s="896"/>
      <c r="C339" s="359"/>
      <c r="D339" s="355" t="s">
        <v>11</v>
      </c>
      <c r="E339" s="197"/>
      <c r="F339" s="197"/>
      <c r="G339" s="356"/>
      <c r="H339" s="360"/>
      <c r="I339" s="360"/>
      <c r="J339" s="1232"/>
      <c r="K339" s="366"/>
      <c r="L339" s="198"/>
      <c r="M339" s="198"/>
      <c r="N339" s="66">
        <f t="shared" si="132"/>
        <v>0</v>
      </c>
    </row>
    <row r="340" spans="1:14" s="28" customFormat="1" ht="40.5">
      <c r="A340" s="986" t="str">
        <f>E315</f>
        <v>X</v>
      </c>
      <c r="B340" s="55" t="s">
        <v>51</v>
      </c>
      <c r="C340" s="988"/>
      <c r="D340" s="37" t="s">
        <v>9</v>
      </c>
      <c r="E340" s="203"/>
      <c r="F340" s="203"/>
      <c r="G340" s="203">
        <f t="shared" ref="G340" si="133">G341+G342+G343</f>
        <v>3.7310000000000003</v>
      </c>
      <c r="H340" s="203"/>
      <c r="I340" s="203"/>
      <c r="J340" s="990"/>
      <c r="K340" s="353">
        <f t="shared" ref="K340:N340" si="134">K341+K342+K343</f>
        <v>0</v>
      </c>
      <c r="L340" s="203">
        <f t="shared" si="134"/>
        <v>0</v>
      </c>
      <c r="M340" s="203">
        <f t="shared" si="134"/>
        <v>0</v>
      </c>
      <c r="N340" s="204">
        <f t="shared" si="134"/>
        <v>0</v>
      </c>
    </row>
    <row r="341" spans="1:14" s="28" customFormat="1">
      <c r="A341" s="986"/>
      <c r="B341" s="993" t="str">
        <f>F315</f>
        <v>КУЛЬТУРА</v>
      </c>
      <c r="C341" s="988"/>
      <c r="D341" s="38" t="s">
        <v>18</v>
      </c>
      <c r="E341" s="205"/>
      <c r="F341" s="205"/>
      <c r="G341" s="205">
        <f>G321</f>
        <v>3.4460000000000002</v>
      </c>
      <c r="H341" s="205"/>
      <c r="I341" s="205"/>
      <c r="J341" s="1250"/>
      <c r="K341" s="358"/>
      <c r="L341" s="206"/>
      <c r="M341" s="206"/>
      <c r="N341" s="372">
        <f t="shared" ref="N341:N343" si="135">E341+H341+I341+K341+L341+M341</f>
        <v>0</v>
      </c>
    </row>
    <row r="342" spans="1:14" s="28" customFormat="1">
      <c r="A342" s="986"/>
      <c r="B342" s="1175"/>
      <c r="C342" s="988"/>
      <c r="D342" s="38" t="s">
        <v>10</v>
      </c>
      <c r="E342" s="205"/>
      <c r="F342" s="205"/>
      <c r="G342" s="205">
        <f t="shared" ref="G342:G343" si="136">G322</f>
        <v>0.27600000000000002</v>
      </c>
      <c r="H342" s="205"/>
      <c r="I342" s="205"/>
      <c r="J342" s="1250"/>
      <c r="K342" s="358"/>
      <c r="L342" s="206"/>
      <c r="M342" s="206"/>
      <c r="N342" s="372">
        <f t="shared" si="135"/>
        <v>0</v>
      </c>
    </row>
    <row r="343" spans="1:14" s="28" customFormat="1" ht="21" thickBot="1">
      <c r="A343" s="987"/>
      <c r="B343" s="1176"/>
      <c r="C343" s="989"/>
      <c r="D343" s="373" t="s">
        <v>11</v>
      </c>
      <c r="E343" s="374"/>
      <c r="F343" s="374"/>
      <c r="G343" s="205">
        <f t="shared" si="136"/>
        <v>8.9999999999999993E-3</v>
      </c>
      <c r="H343" s="207"/>
      <c r="I343" s="207"/>
      <c r="J343" s="1251"/>
      <c r="K343" s="358"/>
      <c r="L343" s="208"/>
      <c r="M343" s="208"/>
      <c r="N343" s="375">
        <f t="shared" si="135"/>
        <v>0</v>
      </c>
    </row>
    <row r="344" spans="1:14" s="28" customFormat="1" ht="27.75" thickBot="1">
      <c r="A344" s="51"/>
      <c r="B344" s="52"/>
      <c r="C344" s="52"/>
      <c r="D344" s="52"/>
      <c r="E344" s="77" t="s">
        <v>329</v>
      </c>
      <c r="F344" s="76" t="s">
        <v>62</v>
      </c>
      <c r="G344" s="78"/>
      <c r="H344" s="52"/>
      <c r="I344" s="52"/>
      <c r="J344" s="52"/>
      <c r="K344" s="344"/>
      <c r="L344" s="52"/>
      <c r="M344" s="52"/>
      <c r="N344" s="53"/>
    </row>
    <row r="345" spans="1:14" s="28" customFormat="1" ht="21" thickBot="1">
      <c r="A345" s="967" t="s">
        <v>31</v>
      </c>
      <c r="B345" s="968"/>
      <c r="C345" s="968"/>
      <c r="D345" s="968"/>
      <c r="E345" s="968"/>
      <c r="F345" s="968"/>
      <c r="G345" s="968"/>
      <c r="H345" s="968"/>
      <c r="I345" s="968"/>
      <c r="J345" s="968"/>
      <c r="K345" s="968"/>
      <c r="L345" s="968"/>
      <c r="M345" s="968"/>
      <c r="N345" s="969"/>
    </row>
    <row r="346" spans="1:14" s="28" customFormat="1" ht="19.5">
      <c r="A346" s="931" t="s">
        <v>12</v>
      </c>
      <c r="B346" s="5" t="s">
        <v>23</v>
      </c>
      <c r="C346" s="61"/>
      <c r="D346" s="62"/>
      <c r="E346" s="61"/>
      <c r="F346" s="61"/>
      <c r="G346" s="61"/>
      <c r="H346" s="61"/>
      <c r="I346" s="61"/>
      <c r="J346" s="63"/>
      <c r="K346" s="345"/>
      <c r="L346" s="64"/>
      <c r="M346" s="64"/>
      <c r="N346" s="65"/>
    </row>
    <row r="347" spans="1:14" s="28" customFormat="1">
      <c r="A347" s="933"/>
      <c r="B347" s="346" t="s">
        <v>24</v>
      </c>
      <c r="C347" s="20"/>
      <c r="D347" s="347"/>
      <c r="E347" s="20"/>
      <c r="F347" s="20"/>
      <c r="G347" s="20"/>
      <c r="H347" s="20"/>
      <c r="I347" s="20"/>
      <c r="J347" s="29"/>
      <c r="K347" s="348"/>
      <c r="L347" s="20"/>
      <c r="M347" s="20"/>
      <c r="N347" s="21"/>
    </row>
    <row r="348" spans="1:14" s="28" customFormat="1" ht="19.5">
      <c r="A348" s="10"/>
      <c r="B348" s="11" t="s">
        <v>14</v>
      </c>
      <c r="C348" s="1228" t="s">
        <v>15</v>
      </c>
      <c r="D348" s="1229"/>
      <c r="E348" s="1229"/>
      <c r="F348" s="1229"/>
      <c r="G348" s="1229"/>
      <c r="H348" s="1229"/>
      <c r="I348" s="1229"/>
      <c r="J348" s="1229"/>
      <c r="K348" s="950"/>
      <c r="L348" s="950"/>
      <c r="M348" s="950"/>
      <c r="N348" s="951"/>
    </row>
    <row r="349" spans="1:14" s="28" customFormat="1" ht="22.5">
      <c r="A349" s="907" t="s">
        <v>16</v>
      </c>
      <c r="B349" s="895" t="s">
        <v>33</v>
      </c>
      <c r="C349" s="350"/>
      <c r="D349" s="351" t="s">
        <v>17</v>
      </c>
      <c r="E349" s="56"/>
      <c r="F349" s="56"/>
      <c r="G349" s="352">
        <f t="shared" ref="G349" si="137">SUM(G350:G352)</f>
        <v>0</v>
      </c>
      <c r="H349" s="56"/>
      <c r="I349" s="56"/>
      <c r="J349" s="1230"/>
      <c r="K349" s="365">
        <f t="shared" ref="K349:M349" si="138">SUM(K350:K352)</f>
        <v>0</v>
      </c>
      <c r="L349" s="56">
        <f t="shared" si="138"/>
        <v>0</v>
      </c>
      <c r="M349" s="56">
        <f t="shared" si="138"/>
        <v>0</v>
      </c>
      <c r="N349" s="66">
        <f>E349+H349+I349+K349+L349+M349</f>
        <v>0</v>
      </c>
    </row>
    <row r="350" spans="1:14" s="28" customFormat="1" ht="23.25">
      <c r="A350" s="908"/>
      <c r="B350" s="896"/>
      <c r="C350" s="354"/>
      <c r="D350" s="355" t="s">
        <v>18</v>
      </c>
      <c r="E350" s="197"/>
      <c r="F350" s="197"/>
      <c r="G350" s="356"/>
      <c r="H350" s="357"/>
      <c r="I350" s="357"/>
      <c r="J350" s="1231"/>
      <c r="K350" s="366"/>
      <c r="L350" s="198"/>
      <c r="M350" s="198"/>
      <c r="N350" s="222">
        <f t="shared" ref="N350:N352" si="139">E350+H350+I350+K350+L350+M350</f>
        <v>0</v>
      </c>
    </row>
    <row r="351" spans="1:14" s="28" customFormat="1" ht="23.25">
      <c r="A351" s="908"/>
      <c r="B351" s="896"/>
      <c r="C351" s="354"/>
      <c r="D351" s="355" t="s">
        <v>10</v>
      </c>
      <c r="E351" s="197"/>
      <c r="F351" s="197"/>
      <c r="G351" s="356"/>
      <c r="H351" s="357"/>
      <c r="I351" s="357"/>
      <c r="J351" s="1231"/>
      <c r="K351" s="366"/>
      <c r="L351" s="198"/>
      <c r="M351" s="198"/>
      <c r="N351" s="222">
        <f t="shared" si="139"/>
        <v>0</v>
      </c>
    </row>
    <row r="352" spans="1:14" s="28" customFormat="1" ht="22.5">
      <c r="A352" s="909"/>
      <c r="B352" s="897"/>
      <c r="C352" s="359"/>
      <c r="D352" s="355" t="s">
        <v>11</v>
      </c>
      <c r="E352" s="197"/>
      <c r="F352" s="197"/>
      <c r="G352" s="356"/>
      <c r="H352" s="360"/>
      <c r="I352" s="360"/>
      <c r="J352" s="1232"/>
      <c r="K352" s="366"/>
      <c r="L352" s="198"/>
      <c r="M352" s="198"/>
      <c r="N352" s="66">
        <f t="shared" si="139"/>
        <v>0</v>
      </c>
    </row>
    <row r="353" spans="1:14" s="28" customFormat="1" ht="19.5">
      <c r="A353" s="932" t="s">
        <v>13</v>
      </c>
      <c r="B353" s="22" t="s">
        <v>23</v>
      </c>
      <c r="C353" s="31"/>
      <c r="D353" s="32"/>
      <c r="E353" s="200"/>
      <c r="F353" s="200"/>
      <c r="G353" s="200"/>
      <c r="H353" s="200"/>
      <c r="I353" s="200"/>
      <c r="J353" s="201"/>
      <c r="K353" s="384"/>
      <c r="L353" s="198"/>
      <c r="M353" s="198"/>
      <c r="N353" s="202"/>
    </row>
    <row r="354" spans="1:14" s="28" customFormat="1">
      <c r="A354" s="933"/>
      <c r="B354" s="346" t="s">
        <v>24</v>
      </c>
      <c r="C354" s="20"/>
      <c r="D354" s="347"/>
      <c r="E354" s="20"/>
      <c r="F354" s="20"/>
      <c r="G354" s="20"/>
      <c r="H354" s="20"/>
      <c r="I354" s="20"/>
      <c r="J354" s="29"/>
      <c r="K354" s="348"/>
      <c r="L354" s="20"/>
      <c r="M354" s="20"/>
      <c r="N354" s="21"/>
    </row>
    <row r="355" spans="1:14" s="28" customFormat="1" ht="19.5">
      <c r="A355" s="10"/>
      <c r="B355" s="11" t="s">
        <v>14</v>
      </c>
      <c r="C355" s="1228" t="s">
        <v>15</v>
      </c>
      <c r="D355" s="1229"/>
      <c r="E355" s="1229"/>
      <c r="F355" s="1229"/>
      <c r="G355" s="1229"/>
      <c r="H355" s="1229"/>
      <c r="I355" s="1229"/>
      <c r="J355" s="1229"/>
      <c r="K355" s="950"/>
      <c r="L355" s="950"/>
      <c r="M355" s="950"/>
      <c r="N355" s="951"/>
    </row>
    <row r="356" spans="1:14" s="28" customFormat="1" ht="22.5">
      <c r="A356" s="907" t="s">
        <v>28</v>
      </c>
      <c r="B356" s="895" t="s">
        <v>33</v>
      </c>
      <c r="C356" s="350"/>
      <c r="D356" s="351" t="s">
        <v>17</v>
      </c>
      <c r="E356" s="56"/>
      <c r="F356" s="56"/>
      <c r="G356" s="352">
        <f t="shared" ref="G356" si="140">SUM(G357:G359)</f>
        <v>0</v>
      </c>
      <c r="H356" s="56"/>
      <c r="I356" s="56"/>
      <c r="J356" s="1230"/>
      <c r="K356" s="365">
        <f t="shared" ref="K356:M356" si="141">SUM(K357:K359)</f>
        <v>0</v>
      </c>
      <c r="L356" s="56">
        <f t="shared" si="141"/>
        <v>0</v>
      </c>
      <c r="M356" s="56">
        <f t="shared" si="141"/>
        <v>0</v>
      </c>
      <c r="N356" s="66">
        <f>E356+H356+I356+K356+L356+M356</f>
        <v>0</v>
      </c>
    </row>
    <row r="357" spans="1:14" s="28" customFormat="1" ht="23.25">
      <c r="A357" s="908"/>
      <c r="B357" s="896"/>
      <c r="C357" s="354"/>
      <c r="D357" s="355" t="s">
        <v>18</v>
      </c>
      <c r="E357" s="197"/>
      <c r="F357" s="197"/>
      <c r="G357" s="356"/>
      <c r="H357" s="357"/>
      <c r="I357" s="357"/>
      <c r="J357" s="1231"/>
      <c r="K357" s="366"/>
      <c r="L357" s="198"/>
      <c r="M357" s="198"/>
      <c r="N357" s="222">
        <f t="shared" ref="N357:N359" si="142">E357+H357+I357+K357+L357+M357</f>
        <v>0</v>
      </c>
    </row>
    <row r="358" spans="1:14" s="28" customFormat="1" ht="23.25">
      <c r="A358" s="908"/>
      <c r="B358" s="896"/>
      <c r="C358" s="354"/>
      <c r="D358" s="355" t="s">
        <v>10</v>
      </c>
      <c r="E358" s="197"/>
      <c r="F358" s="197"/>
      <c r="G358" s="356"/>
      <c r="H358" s="357"/>
      <c r="I358" s="357"/>
      <c r="J358" s="1231"/>
      <c r="K358" s="366"/>
      <c r="L358" s="198"/>
      <c r="M358" s="198"/>
      <c r="N358" s="222">
        <f t="shared" si="142"/>
        <v>0</v>
      </c>
    </row>
    <row r="359" spans="1:14" s="28" customFormat="1" ht="22.5">
      <c r="A359" s="908"/>
      <c r="B359" s="897"/>
      <c r="C359" s="359"/>
      <c r="D359" s="355" t="s">
        <v>11</v>
      </c>
      <c r="E359" s="197"/>
      <c r="F359" s="197"/>
      <c r="G359" s="356"/>
      <c r="H359" s="360"/>
      <c r="I359" s="360"/>
      <c r="J359" s="1232"/>
      <c r="K359" s="366"/>
      <c r="L359" s="198"/>
      <c r="M359" s="198"/>
      <c r="N359" s="66">
        <f t="shared" si="142"/>
        <v>0</v>
      </c>
    </row>
    <row r="360" spans="1:14" s="28" customFormat="1" ht="39.75" thickBot="1">
      <c r="A360" s="293" t="s">
        <v>27</v>
      </c>
      <c r="B360" s="294" t="s">
        <v>29</v>
      </c>
      <c r="C360" s="295"/>
      <c r="D360" s="296"/>
      <c r="E360" s="303"/>
      <c r="F360" s="303"/>
      <c r="G360" s="303"/>
      <c r="H360" s="303"/>
      <c r="I360" s="303"/>
      <c r="J360" s="297"/>
      <c r="K360" s="367"/>
      <c r="L360" s="298"/>
      <c r="M360" s="298"/>
      <c r="N360" s="299"/>
    </row>
    <row r="361" spans="1:14" s="28" customFormat="1" ht="21" thickBot="1">
      <c r="A361" s="928" t="s">
        <v>32</v>
      </c>
      <c r="B361" s="929"/>
      <c r="C361" s="929"/>
      <c r="D361" s="929"/>
      <c r="E361" s="929"/>
      <c r="F361" s="929"/>
      <c r="G361" s="929"/>
      <c r="H361" s="929"/>
      <c r="I361" s="929"/>
      <c r="J361" s="929"/>
      <c r="K361" s="929"/>
      <c r="L361" s="929"/>
      <c r="M361" s="929"/>
      <c r="N361" s="930"/>
    </row>
    <row r="362" spans="1:14" s="28" customFormat="1" ht="19.5">
      <c r="A362" s="931" t="s">
        <v>12</v>
      </c>
      <c r="B362" s="5" t="s">
        <v>23</v>
      </c>
      <c r="C362" s="23"/>
      <c r="D362" s="368"/>
      <c r="E362" s="23"/>
      <c r="F362" s="23"/>
      <c r="G362" s="23"/>
      <c r="H362" s="23"/>
      <c r="I362" s="23"/>
      <c r="J362" s="30"/>
      <c r="K362" s="369"/>
      <c r="L362" s="4"/>
      <c r="M362" s="4"/>
      <c r="N362" s="26"/>
    </row>
    <row r="363" spans="1:14" s="28" customFormat="1">
      <c r="A363" s="932"/>
      <c r="B363" s="6" t="s">
        <v>24</v>
      </c>
      <c r="C363" s="9"/>
      <c r="D363" s="370"/>
      <c r="E363" s="9"/>
      <c r="F363" s="9"/>
      <c r="G363" s="9"/>
      <c r="H363" s="9"/>
      <c r="I363" s="9"/>
      <c r="J363" s="33"/>
      <c r="K363" s="371"/>
      <c r="L363" s="7"/>
      <c r="M363" s="7"/>
      <c r="N363" s="8"/>
    </row>
    <row r="364" spans="1:14" s="28" customFormat="1" ht="19.5">
      <c r="A364" s="12"/>
      <c r="B364" s="13" t="s">
        <v>14</v>
      </c>
      <c r="C364" s="1228" t="s">
        <v>15</v>
      </c>
      <c r="D364" s="1229"/>
      <c r="E364" s="1229"/>
      <c r="F364" s="1229"/>
      <c r="G364" s="1229"/>
      <c r="H364" s="1229"/>
      <c r="I364" s="1229"/>
      <c r="J364" s="1252"/>
      <c r="K364" s="950"/>
      <c r="L364" s="950"/>
      <c r="M364" s="950"/>
      <c r="N364" s="951"/>
    </row>
    <row r="365" spans="1:14" s="28" customFormat="1" ht="22.5">
      <c r="A365" s="908" t="s">
        <v>16</v>
      </c>
      <c r="B365" s="895" t="s">
        <v>33</v>
      </c>
      <c r="C365" s="350"/>
      <c r="D365" s="351" t="s">
        <v>17</v>
      </c>
      <c r="E365" s="56"/>
      <c r="F365" s="56"/>
      <c r="G365" s="352">
        <f t="shared" ref="G365" si="143">SUM(G366:G368)</f>
        <v>0</v>
      </c>
      <c r="H365" s="56"/>
      <c r="I365" s="56"/>
      <c r="J365" s="1230"/>
      <c r="K365" s="365">
        <f t="shared" ref="K365:M365" si="144">SUM(K366:K368)</f>
        <v>0</v>
      </c>
      <c r="L365" s="56">
        <f t="shared" si="144"/>
        <v>0</v>
      </c>
      <c r="M365" s="56">
        <f t="shared" si="144"/>
        <v>0</v>
      </c>
      <c r="N365" s="66">
        <f>E365+H365+I365+K365+L365+M365</f>
        <v>0</v>
      </c>
    </row>
    <row r="366" spans="1:14" s="28" customFormat="1" ht="23.25">
      <c r="A366" s="908"/>
      <c r="B366" s="896"/>
      <c r="C366" s="354"/>
      <c r="D366" s="355" t="s">
        <v>18</v>
      </c>
      <c r="E366" s="197"/>
      <c r="F366" s="197"/>
      <c r="G366" s="356"/>
      <c r="H366" s="357"/>
      <c r="I366" s="357"/>
      <c r="J366" s="1231"/>
      <c r="K366" s="366"/>
      <c r="L366" s="198"/>
      <c r="M366" s="198"/>
      <c r="N366" s="222">
        <f t="shared" ref="N366:N368" si="145">E366+H366+I366+K366+L366+M366</f>
        <v>0</v>
      </c>
    </row>
    <row r="367" spans="1:14" s="28" customFormat="1" ht="23.25">
      <c r="A367" s="908"/>
      <c r="B367" s="896"/>
      <c r="C367" s="354"/>
      <c r="D367" s="355" t="s">
        <v>10</v>
      </c>
      <c r="E367" s="197"/>
      <c r="F367" s="197"/>
      <c r="G367" s="356"/>
      <c r="H367" s="357"/>
      <c r="I367" s="357"/>
      <c r="J367" s="1231"/>
      <c r="K367" s="366"/>
      <c r="L367" s="198"/>
      <c r="M367" s="198"/>
      <c r="N367" s="222">
        <f t="shared" si="145"/>
        <v>0</v>
      </c>
    </row>
    <row r="368" spans="1:14" s="28" customFormat="1" ht="22.5">
      <c r="A368" s="908"/>
      <c r="B368" s="896"/>
      <c r="C368" s="359"/>
      <c r="D368" s="355" t="s">
        <v>11</v>
      </c>
      <c r="E368" s="197"/>
      <c r="F368" s="197"/>
      <c r="G368" s="356"/>
      <c r="H368" s="360"/>
      <c r="I368" s="360"/>
      <c r="J368" s="1232"/>
      <c r="K368" s="366"/>
      <c r="L368" s="198"/>
      <c r="M368" s="198"/>
      <c r="N368" s="66">
        <f t="shared" si="145"/>
        <v>0</v>
      </c>
    </row>
    <row r="369" spans="1:14" s="28" customFormat="1" ht="40.5">
      <c r="A369" s="986" t="str">
        <f>E344</f>
        <v>XI</v>
      </c>
      <c r="B369" s="55" t="s">
        <v>51</v>
      </c>
      <c r="C369" s="988"/>
      <c r="D369" s="37" t="s">
        <v>9</v>
      </c>
      <c r="E369" s="203"/>
      <c r="F369" s="203"/>
      <c r="G369" s="203">
        <f t="shared" ref="G369" si="146">G370+G371+G372</f>
        <v>0</v>
      </c>
      <c r="H369" s="203"/>
      <c r="I369" s="203"/>
      <c r="J369" s="1118" t="s">
        <v>283</v>
      </c>
      <c r="K369" s="353">
        <f t="shared" ref="K369:N369" si="147">K370+K371+K372</f>
        <v>0</v>
      </c>
      <c r="L369" s="203">
        <f t="shared" si="147"/>
        <v>0</v>
      </c>
      <c r="M369" s="203">
        <f t="shared" si="147"/>
        <v>0</v>
      </c>
      <c r="N369" s="204">
        <f t="shared" si="147"/>
        <v>0</v>
      </c>
    </row>
    <row r="370" spans="1:14" s="28" customFormat="1">
      <c r="A370" s="986"/>
      <c r="B370" s="993" t="str">
        <f>F344</f>
        <v>МАЛОЕ И СРЕДНЕЕ ПРЕДПРИНИМАТЕЛЬСТВО</v>
      </c>
      <c r="C370" s="988"/>
      <c r="D370" s="38" t="s">
        <v>18</v>
      </c>
      <c r="E370" s="205"/>
      <c r="F370" s="205"/>
      <c r="G370" s="205"/>
      <c r="H370" s="205"/>
      <c r="I370" s="205"/>
      <c r="J370" s="954"/>
      <c r="K370" s="358"/>
      <c r="L370" s="206"/>
      <c r="M370" s="206"/>
      <c r="N370" s="372">
        <f t="shared" ref="N370:N372" si="148">E370+H370+I370+K370+L370+M370</f>
        <v>0</v>
      </c>
    </row>
    <row r="371" spans="1:14" s="28" customFormat="1">
      <c r="A371" s="986"/>
      <c r="B371" s="1175"/>
      <c r="C371" s="988"/>
      <c r="D371" s="38" t="s">
        <v>10</v>
      </c>
      <c r="E371" s="205"/>
      <c r="F371" s="205"/>
      <c r="G371" s="205"/>
      <c r="H371" s="205"/>
      <c r="I371" s="205"/>
      <c r="J371" s="954"/>
      <c r="K371" s="358"/>
      <c r="L371" s="206"/>
      <c r="M371" s="206"/>
      <c r="N371" s="372">
        <f t="shared" si="148"/>
        <v>0</v>
      </c>
    </row>
    <row r="372" spans="1:14" s="28" customFormat="1" ht="21" thickBot="1">
      <c r="A372" s="987"/>
      <c r="B372" s="1176"/>
      <c r="C372" s="989"/>
      <c r="D372" s="373" t="s">
        <v>11</v>
      </c>
      <c r="E372" s="374"/>
      <c r="F372" s="374"/>
      <c r="G372" s="374"/>
      <c r="H372" s="207"/>
      <c r="I372" s="207"/>
      <c r="J372" s="1119"/>
      <c r="K372" s="358"/>
      <c r="L372" s="208"/>
      <c r="M372" s="208"/>
      <c r="N372" s="375">
        <f t="shared" si="148"/>
        <v>0</v>
      </c>
    </row>
    <row r="373" spans="1:14" s="28" customFormat="1" ht="27.75" thickBot="1">
      <c r="A373" s="51"/>
      <c r="B373" s="52"/>
      <c r="C373" s="52"/>
      <c r="D373" s="52"/>
      <c r="E373" s="77" t="s">
        <v>330</v>
      </c>
      <c r="F373" s="76" t="s">
        <v>63</v>
      </c>
      <c r="G373" s="78"/>
      <c r="H373" s="52"/>
      <c r="I373" s="52"/>
      <c r="J373" s="52"/>
      <c r="K373" s="344"/>
      <c r="L373" s="52"/>
      <c r="M373" s="52"/>
      <c r="N373" s="53"/>
    </row>
    <row r="374" spans="1:14" s="28" customFormat="1" ht="21" thickBot="1">
      <c r="A374" s="967" t="s">
        <v>31</v>
      </c>
      <c r="B374" s="968"/>
      <c r="C374" s="968"/>
      <c r="D374" s="968"/>
      <c r="E374" s="968"/>
      <c r="F374" s="968"/>
      <c r="G374" s="968"/>
      <c r="H374" s="968"/>
      <c r="I374" s="968"/>
      <c r="J374" s="968"/>
      <c r="K374" s="968"/>
      <c r="L374" s="968"/>
      <c r="M374" s="968"/>
      <c r="N374" s="969"/>
    </row>
    <row r="375" spans="1:14" s="28" customFormat="1" ht="19.5">
      <c r="A375" s="931" t="s">
        <v>12</v>
      </c>
      <c r="B375" s="5" t="s">
        <v>23</v>
      </c>
      <c r="C375" s="61"/>
      <c r="D375" s="62"/>
      <c r="E375" s="61"/>
      <c r="F375" s="61"/>
      <c r="G375" s="61"/>
      <c r="H375" s="61"/>
      <c r="I375" s="61"/>
      <c r="J375" s="63"/>
      <c r="K375" s="345"/>
      <c r="L375" s="64"/>
      <c r="M375" s="64"/>
      <c r="N375" s="65"/>
    </row>
    <row r="376" spans="1:14" s="28" customFormat="1">
      <c r="A376" s="933"/>
      <c r="B376" s="346" t="s">
        <v>24</v>
      </c>
      <c r="C376" s="20"/>
      <c r="D376" s="347"/>
      <c r="E376" s="20"/>
      <c r="F376" s="20"/>
      <c r="G376" s="20"/>
      <c r="H376" s="20"/>
      <c r="I376" s="20"/>
      <c r="J376" s="29"/>
      <c r="K376" s="348"/>
      <c r="L376" s="20"/>
      <c r="M376" s="20"/>
      <c r="N376" s="21"/>
    </row>
    <row r="377" spans="1:14" s="28" customFormat="1" ht="19.5">
      <c r="A377" s="10"/>
      <c r="B377" s="11" t="s">
        <v>14</v>
      </c>
      <c r="C377" s="1228" t="s">
        <v>15</v>
      </c>
      <c r="D377" s="1229"/>
      <c r="E377" s="1229"/>
      <c r="F377" s="1229"/>
      <c r="G377" s="1229"/>
      <c r="H377" s="1229"/>
      <c r="I377" s="1229"/>
      <c r="J377" s="1229"/>
      <c r="K377" s="950"/>
      <c r="L377" s="950"/>
      <c r="M377" s="950"/>
      <c r="N377" s="951"/>
    </row>
    <row r="378" spans="1:14" s="28" customFormat="1" ht="22.5">
      <c r="A378" s="907" t="s">
        <v>16</v>
      </c>
      <c r="B378" s="895" t="s">
        <v>33</v>
      </c>
      <c r="C378" s="350"/>
      <c r="D378" s="351" t="s">
        <v>17</v>
      </c>
      <c r="E378" s="56"/>
      <c r="F378" s="56"/>
      <c r="G378" s="352">
        <f t="shared" ref="G378" si="149">SUM(G379:G381)</f>
        <v>0</v>
      </c>
      <c r="H378" s="56"/>
      <c r="I378" s="56"/>
      <c r="J378" s="1230"/>
      <c r="K378" s="365">
        <f t="shared" ref="K378:M378" si="150">SUM(K379:K381)</f>
        <v>0</v>
      </c>
      <c r="L378" s="56">
        <f t="shared" si="150"/>
        <v>0</v>
      </c>
      <c r="M378" s="56">
        <f t="shared" si="150"/>
        <v>0</v>
      </c>
      <c r="N378" s="66">
        <f>E378+H378+I378+K378+L378+M378</f>
        <v>0</v>
      </c>
    </row>
    <row r="379" spans="1:14" s="28" customFormat="1" ht="23.25">
      <c r="A379" s="908"/>
      <c r="B379" s="896"/>
      <c r="C379" s="354"/>
      <c r="D379" s="355" t="s">
        <v>18</v>
      </c>
      <c r="E379" s="197"/>
      <c r="F379" s="197"/>
      <c r="G379" s="356"/>
      <c r="H379" s="357"/>
      <c r="I379" s="357"/>
      <c r="J379" s="1231"/>
      <c r="K379" s="366"/>
      <c r="L379" s="198"/>
      <c r="M379" s="198"/>
      <c r="N379" s="222">
        <f t="shared" ref="N379:N381" si="151">E379+H379+I379+K379+L379+M379</f>
        <v>0</v>
      </c>
    </row>
    <row r="380" spans="1:14" s="28" customFormat="1" ht="23.25">
      <c r="A380" s="908"/>
      <c r="B380" s="896"/>
      <c r="C380" s="354"/>
      <c r="D380" s="355" t="s">
        <v>10</v>
      </c>
      <c r="E380" s="197"/>
      <c r="F380" s="197"/>
      <c r="G380" s="356"/>
      <c r="H380" s="357"/>
      <c r="I380" s="357"/>
      <c r="J380" s="1231"/>
      <c r="K380" s="366"/>
      <c r="L380" s="198"/>
      <c r="M380" s="198"/>
      <c r="N380" s="222">
        <f t="shared" si="151"/>
        <v>0</v>
      </c>
    </row>
    <row r="381" spans="1:14" s="28" customFormat="1" ht="22.5">
      <c r="A381" s="909"/>
      <c r="B381" s="897"/>
      <c r="C381" s="359"/>
      <c r="D381" s="355" t="s">
        <v>11</v>
      </c>
      <c r="E381" s="197"/>
      <c r="F381" s="197"/>
      <c r="G381" s="356"/>
      <c r="H381" s="360"/>
      <c r="I381" s="360"/>
      <c r="J381" s="1232"/>
      <c r="K381" s="366"/>
      <c r="L381" s="198"/>
      <c r="M381" s="198"/>
      <c r="N381" s="66">
        <f t="shared" si="151"/>
        <v>0</v>
      </c>
    </row>
    <row r="382" spans="1:14" s="28" customFormat="1" ht="19.5">
      <c r="A382" s="932" t="s">
        <v>13</v>
      </c>
      <c r="B382" s="22" t="s">
        <v>23</v>
      </c>
      <c r="C382" s="31"/>
      <c r="D382" s="32"/>
      <c r="E382" s="200"/>
      <c r="F382" s="200"/>
      <c r="G382" s="200"/>
      <c r="H382" s="200"/>
      <c r="I382" s="200"/>
      <c r="J382" s="201"/>
      <c r="K382" s="384"/>
      <c r="L382" s="198"/>
      <c r="M382" s="198"/>
      <c r="N382" s="202"/>
    </row>
    <row r="383" spans="1:14" s="28" customFormat="1">
      <c r="A383" s="933"/>
      <c r="B383" s="346" t="s">
        <v>24</v>
      </c>
      <c r="C383" s="20"/>
      <c r="D383" s="347"/>
      <c r="E383" s="20"/>
      <c r="F383" s="20"/>
      <c r="G383" s="20"/>
      <c r="H383" s="20"/>
      <c r="I383" s="20"/>
      <c r="J383" s="29"/>
      <c r="K383" s="348"/>
      <c r="L383" s="20"/>
      <c r="M383" s="20"/>
      <c r="N383" s="21"/>
    </row>
    <row r="384" spans="1:14" s="28" customFormat="1" ht="19.5">
      <c r="A384" s="10"/>
      <c r="B384" s="11" t="s">
        <v>14</v>
      </c>
      <c r="C384" s="1228" t="s">
        <v>15</v>
      </c>
      <c r="D384" s="1229"/>
      <c r="E384" s="1229"/>
      <c r="F384" s="1229"/>
      <c r="G384" s="1229"/>
      <c r="H384" s="1229"/>
      <c r="I384" s="1229"/>
      <c r="J384" s="1229"/>
      <c r="K384" s="950"/>
      <c r="L384" s="950"/>
      <c r="M384" s="950"/>
      <c r="N384" s="951"/>
    </row>
    <row r="385" spans="1:14" s="28" customFormat="1" ht="22.5">
      <c r="A385" s="907" t="s">
        <v>28</v>
      </c>
      <c r="B385" s="895" t="s">
        <v>33</v>
      </c>
      <c r="C385" s="350"/>
      <c r="D385" s="351" t="s">
        <v>17</v>
      </c>
      <c r="E385" s="56"/>
      <c r="F385" s="56"/>
      <c r="G385" s="352">
        <f t="shared" ref="G385" si="152">SUM(G386:G388)</f>
        <v>0</v>
      </c>
      <c r="H385" s="56"/>
      <c r="I385" s="56"/>
      <c r="J385" s="1230"/>
      <c r="K385" s="365">
        <f t="shared" ref="K385:M385" si="153">SUM(K386:K388)</f>
        <v>0</v>
      </c>
      <c r="L385" s="56">
        <f t="shared" si="153"/>
        <v>0</v>
      </c>
      <c r="M385" s="56">
        <f t="shared" si="153"/>
        <v>0</v>
      </c>
      <c r="N385" s="66">
        <f>E385+H385+I385+K385+L385+M385</f>
        <v>0</v>
      </c>
    </row>
    <row r="386" spans="1:14" s="28" customFormat="1" ht="23.25">
      <c r="A386" s="908"/>
      <c r="B386" s="896"/>
      <c r="C386" s="354"/>
      <c r="D386" s="355" t="s">
        <v>18</v>
      </c>
      <c r="E386" s="197"/>
      <c r="F386" s="197"/>
      <c r="G386" s="356"/>
      <c r="H386" s="357"/>
      <c r="I386" s="357"/>
      <c r="J386" s="1231"/>
      <c r="K386" s="366"/>
      <c r="L386" s="198"/>
      <c r="M386" s="198"/>
      <c r="N386" s="222">
        <f t="shared" ref="N386:N388" si="154">E386+H386+I386+K386+L386+M386</f>
        <v>0</v>
      </c>
    </row>
    <row r="387" spans="1:14" s="28" customFormat="1" ht="23.25">
      <c r="A387" s="908"/>
      <c r="B387" s="896"/>
      <c r="C387" s="354"/>
      <c r="D387" s="355" t="s">
        <v>10</v>
      </c>
      <c r="E387" s="197"/>
      <c r="F387" s="197"/>
      <c r="G387" s="356"/>
      <c r="H387" s="357"/>
      <c r="I387" s="357"/>
      <c r="J387" s="1231"/>
      <c r="K387" s="366"/>
      <c r="L387" s="198"/>
      <c r="M387" s="198"/>
      <c r="N387" s="222">
        <f t="shared" si="154"/>
        <v>0</v>
      </c>
    </row>
    <row r="388" spans="1:14" s="28" customFormat="1" ht="22.5">
      <c r="A388" s="908"/>
      <c r="B388" s="897"/>
      <c r="C388" s="359"/>
      <c r="D388" s="355" t="s">
        <v>11</v>
      </c>
      <c r="E388" s="197"/>
      <c r="F388" s="197"/>
      <c r="G388" s="356"/>
      <c r="H388" s="360"/>
      <c r="I388" s="360"/>
      <c r="J388" s="1232"/>
      <c r="K388" s="366"/>
      <c r="L388" s="198"/>
      <c r="M388" s="198"/>
      <c r="N388" s="66">
        <f t="shared" si="154"/>
        <v>0</v>
      </c>
    </row>
    <row r="389" spans="1:14" s="28" customFormat="1" ht="39.75" thickBot="1">
      <c r="A389" s="293" t="s">
        <v>27</v>
      </c>
      <c r="B389" s="294" t="s">
        <v>29</v>
      </c>
      <c r="C389" s="295"/>
      <c r="D389" s="296"/>
      <c r="E389" s="303"/>
      <c r="F389" s="303"/>
      <c r="G389" s="303"/>
      <c r="H389" s="303"/>
      <c r="I389" s="303"/>
      <c r="J389" s="297"/>
      <c r="K389" s="367"/>
      <c r="L389" s="298"/>
      <c r="M389" s="298"/>
      <c r="N389" s="299"/>
    </row>
    <row r="390" spans="1:14" s="28" customFormat="1" ht="21" thickBot="1">
      <c r="A390" s="928" t="s">
        <v>32</v>
      </c>
      <c r="B390" s="929"/>
      <c r="C390" s="929"/>
      <c r="D390" s="929"/>
      <c r="E390" s="929"/>
      <c r="F390" s="929"/>
      <c r="G390" s="929"/>
      <c r="H390" s="929"/>
      <c r="I390" s="929"/>
      <c r="J390" s="929"/>
      <c r="K390" s="929"/>
      <c r="L390" s="929"/>
      <c r="M390" s="929"/>
      <c r="N390" s="930"/>
    </row>
    <row r="391" spans="1:14" s="28" customFormat="1" ht="19.5">
      <c r="A391" s="931" t="s">
        <v>12</v>
      </c>
      <c r="B391" s="5" t="s">
        <v>23</v>
      </c>
      <c r="C391" s="23"/>
      <c r="D391" s="368"/>
      <c r="E391" s="23"/>
      <c r="F391" s="23"/>
      <c r="G391" s="23"/>
      <c r="H391" s="23"/>
      <c r="I391" s="23"/>
      <c r="J391" s="30"/>
      <c r="K391" s="369"/>
      <c r="L391" s="4"/>
      <c r="M391" s="4"/>
      <c r="N391" s="26"/>
    </row>
    <row r="392" spans="1:14" s="28" customFormat="1">
      <c r="A392" s="932"/>
      <c r="B392" s="6" t="s">
        <v>24</v>
      </c>
      <c r="C392" s="9"/>
      <c r="D392" s="370"/>
      <c r="E392" s="9"/>
      <c r="F392" s="9"/>
      <c r="G392" s="9"/>
      <c r="H392" s="9"/>
      <c r="I392" s="9"/>
      <c r="J392" s="33"/>
      <c r="K392" s="371"/>
      <c r="L392" s="7"/>
      <c r="M392" s="7"/>
      <c r="N392" s="8"/>
    </row>
    <row r="393" spans="1:14" s="28" customFormat="1" ht="19.5">
      <c r="A393" s="12"/>
      <c r="B393" s="13" t="s">
        <v>14</v>
      </c>
      <c r="C393" s="1240" t="s">
        <v>15</v>
      </c>
      <c r="D393" s="1240"/>
      <c r="E393" s="1240"/>
      <c r="F393" s="1240"/>
      <c r="G393" s="1240"/>
      <c r="H393" s="1240"/>
      <c r="I393" s="1240"/>
      <c r="J393" s="1240"/>
      <c r="K393" s="950"/>
      <c r="L393" s="950"/>
      <c r="M393" s="950"/>
      <c r="N393" s="951"/>
    </row>
    <row r="394" spans="1:14" s="28" customFormat="1" ht="22.5">
      <c r="A394" s="908" t="s">
        <v>16</v>
      </c>
      <c r="B394" s="895" t="s">
        <v>33</v>
      </c>
      <c r="C394" s="350"/>
      <c r="D394" s="351" t="s">
        <v>17</v>
      </c>
      <c r="E394" s="56"/>
      <c r="F394" s="56"/>
      <c r="G394" s="352">
        <f t="shared" ref="G394" si="155">SUM(G395:G397)</f>
        <v>0</v>
      </c>
      <c r="H394" s="56"/>
      <c r="I394" s="56"/>
      <c r="J394" s="1230"/>
      <c r="K394" s="365">
        <f t="shared" ref="K394:M394" si="156">SUM(K395:K397)</f>
        <v>0</v>
      </c>
      <c r="L394" s="56">
        <f t="shared" si="156"/>
        <v>0</v>
      </c>
      <c r="M394" s="56">
        <f t="shared" si="156"/>
        <v>0</v>
      </c>
      <c r="N394" s="66">
        <f>E394+H394+I394+K394+L394+M394</f>
        <v>0</v>
      </c>
    </row>
    <row r="395" spans="1:14" s="28" customFormat="1" ht="23.25">
      <c r="A395" s="908"/>
      <c r="B395" s="896"/>
      <c r="C395" s="354"/>
      <c r="D395" s="355" t="s">
        <v>18</v>
      </c>
      <c r="E395" s="197"/>
      <c r="F395" s="197"/>
      <c r="G395" s="356"/>
      <c r="H395" s="357"/>
      <c r="I395" s="357"/>
      <c r="J395" s="1231"/>
      <c r="K395" s="366"/>
      <c r="L395" s="198"/>
      <c r="M395" s="198"/>
      <c r="N395" s="222">
        <f t="shared" ref="N395:N397" si="157">E395+H395+I395+K395+L395+M395</f>
        <v>0</v>
      </c>
    </row>
    <row r="396" spans="1:14" s="28" customFormat="1" ht="23.25">
      <c r="A396" s="908"/>
      <c r="B396" s="896"/>
      <c r="C396" s="354"/>
      <c r="D396" s="355" t="s">
        <v>10</v>
      </c>
      <c r="E396" s="197"/>
      <c r="F396" s="197"/>
      <c r="G396" s="356"/>
      <c r="H396" s="357"/>
      <c r="I396" s="357"/>
      <c r="J396" s="1231"/>
      <c r="K396" s="366"/>
      <c r="L396" s="198"/>
      <c r="M396" s="198"/>
      <c r="N396" s="222">
        <f t="shared" si="157"/>
        <v>0</v>
      </c>
    </row>
    <row r="397" spans="1:14" s="28" customFormat="1" ht="22.5">
      <c r="A397" s="908"/>
      <c r="B397" s="896"/>
      <c r="C397" s="359"/>
      <c r="D397" s="355" t="s">
        <v>11</v>
      </c>
      <c r="E397" s="197"/>
      <c r="F397" s="197"/>
      <c r="G397" s="356"/>
      <c r="H397" s="360"/>
      <c r="I397" s="360"/>
      <c r="J397" s="1232"/>
      <c r="K397" s="366"/>
      <c r="L397" s="198"/>
      <c r="M397" s="198"/>
      <c r="N397" s="66">
        <f t="shared" si="157"/>
        <v>0</v>
      </c>
    </row>
    <row r="398" spans="1:14" s="28" customFormat="1" ht="40.5">
      <c r="A398" s="986" t="str">
        <f>E373</f>
        <v>XII</v>
      </c>
      <c r="B398" s="55" t="s">
        <v>51</v>
      </c>
      <c r="C398" s="988"/>
      <c r="D398" s="37" t="s">
        <v>9</v>
      </c>
      <c r="E398" s="203"/>
      <c r="F398" s="203"/>
      <c r="G398" s="203">
        <f t="shared" ref="G398" si="158">G399+G400+G401</f>
        <v>0</v>
      </c>
      <c r="H398" s="203"/>
      <c r="I398" s="203"/>
      <c r="J398" s="1118" t="s">
        <v>275</v>
      </c>
      <c r="K398" s="353">
        <f t="shared" ref="K398:N398" si="159">K399+K400+K401</f>
        <v>0</v>
      </c>
      <c r="L398" s="203">
        <f t="shared" si="159"/>
        <v>0</v>
      </c>
      <c r="M398" s="203">
        <f t="shared" si="159"/>
        <v>0</v>
      </c>
      <c r="N398" s="204">
        <f t="shared" si="159"/>
        <v>0</v>
      </c>
    </row>
    <row r="399" spans="1:14" s="28" customFormat="1" ht="20.25" customHeight="1">
      <c r="A399" s="986"/>
      <c r="B399" s="993" t="str">
        <f>F373</f>
        <v>МЕЖДУНАРОДНАЯ КООПЕРАЦИЯ И ЭКСПОРТ</v>
      </c>
      <c r="C399" s="988"/>
      <c r="D399" s="38" t="s">
        <v>18</v>
      </c>
      <c r="E399" s="205"/>
      <c r="F399" s="205"/>
      <c r="G399" s="205"/>
      <c r="H399" s="205"/>
      <c r="I399" s="205"/>
      <c r="J399" s="954"/>
      <c r="K399" s="358"/>
      <c r="L399" s="206"/>
      <c r="M399" s="206"/>
      <c r="N399" s="372">
        <f t="shared" ref="N399:N401" si="160">E399+H399+I399+K399+L399+M399</f>
        <v>0</v>
      </c>
    </row>
    <row r="400" spans="1:14" s="28" customFormat="1" ht="20.25" customHeight="1">
      <c r="A400" s="986"/>
      <c r="B400" s="1175"/>
      <c r="C400" s="988"/>
      <c r="D400" s="38" t="s">
        <v>10</v>
      </c>
      <c r="E400" s="205"/>
      <c r="F400" s="205"/>
      <c r="G400" s="205"/>
      <c r="H400" s="205"/>
      <c r="I400" s="205"/>
      <c r="J400" s="954"/>
      <c r="K400" s="358"/>
      <c r="L400" s="206"/>
      <c r="M400" s="206"/>
      <c r="N400" s="372">
        <f t="shared" si="160"/>
        <v>0</v>
      </c>
    </row>
    <row r="401" spans="1:19" s="28" customFormat="1" ht="21" customHeight="1" thickBot="1">
      <c r="A401" s="987"/>
      <c r="B401" s="1176"/>
      <c r="C401" s="989"/>
      <c r="D401" s="373" t="s">
        <v>11</v>
      </c>
      <c r="E401" s="374"/>
      <c r="F401" s="374"/>
      <c r="G401" s="374"/>
      <c r="H401" s="207"/>
      <c r="I401" s="207"/>
      <c r="J401" s="1119"/>
      <c r="K401" s="358"/>
      <c r="L401" s="208"/>
      <c r="M401" s="208"/>
      <c r="N401" s="375">
        <f t="shared" si="160"/>
        <v>0</v>
      </c>
    </row>
    <row r="402" spans="1:19" s="28" customFormat="1" ht="15">
      <c r="A402" s="130"/>
      <c r="B402" s="130"/>
      <c r="C402" s="130"/>
      <c r="D402" s="130"/>
      <c r="E402" s="130"/>
      <c r="F402" s="130"/>
      <c r="G402" s="130"/>
      <c r="H402" s="130"/>
      <c r="I402" s="130"/>
      <c r="J402" s="130"/>
      <c r="K402" s="386"/>
    </row>
    <row r="403" spans="1:19" s="28" customFormat="1" ht="15">
      <c r="A403" s="130"/>
      <c r="B403" s="130"/>
      <c r="C403" s="130"/>
      <c r="D403" s="130"/>
      <c r="E403" s="130"/>
      <c r="F403" s="130"/>
      <c r="G403" s="130"/>
      <c r="H403" s="130"/>
      <c r="I403" s="130"/>
      <c r="J403" s="130"/>
      <c r="K403" s="386"/>
    </row>
    <row r="404" spans="1:19" s="28" customFormat="1" ht="15">
      <c r="A404" s="130"/>
      <c r="B404" s="130"/>
      <c r="C404" s="130"/>
      <c r="D404" s="130"/>
      <c r="E404" s="130"/>
      <c r="F404" s="130"/>
      <c r="G404" s="130"/>
      <c r="H404" s="130"/>
      <c r="I404" s="130"/>
      <c r="J404" s="130"/>
      <c r="K404" s="386"/>
    </row>
    <row r="405" spans="1:19" s="28" customFormat="1" ht="18" customHeight="1" thickBot="1">
      <c r="A405" s="130"/>
      <c r="B405" s="130"/>
      <c r="C405" s="130"/>
      <c r="D405" s="130"/>
      <c r="E405" s="130"/>
      <c r="F405" s="130"/>
      <c r="G405" s="130"/>
      <c r="H405" s="130"/>
      <c r="I405" s="130"/>
      <c r="J405" s="130"/>
      <c r="K405" s="386"/>
    </row>
    <row r="406" spans="1:19" ht="39" customHeight="1" thickBot="1">
      <c r="A406" s="1219" t="str">
        <f>'[1]Приложение 2 (СВОД)'!A132:N132</f>
        <v>ИНЫЕ РАСХОДЫ МУНИЦИПАЛЬНЫХ ОБРАЗОВАНИЙ</v>
      </c>
      <c r="B406" s="1220"/>
      <c r="C406" s="1220"/>
      <c r="D406" s="1220"/>
      <c r="E406" s="1220"/>
      <c r="F406" s="1220"/>
      <c r="G406" s="1220"/>
      <c r="H406" s="1220"/>
      <c r="I406" s="1220"/>
      <c r="J406" s="1220"/>
      <c r="K406" s="1220"/>
      <c r="L406" s="1220"/>
      <c r="M406" s="1220"/>
      <c r="N406" s="1221"/>
    </row>
    <row r="407" spans="1:19" s="24" customFormat="1" ht="7.5" customHeight="1" thickBot="1">
      <c r="A407" s="387"/>
      <c r="B407" s="50"/>
      <c r="C407" s="50"/>
      <c r="D407" s="50"/>
      <c r="E407" s="50"/>
      <c r="F407" s="50"/>
      <c r="G407" s="50"/>
      <c r="H407" s="50"/>
      <c r="I407" s="50"/>
      <c r="J407" s="50"/>
      <c r="K407" s="388"/>
      <c r="L407" s="50"/>
      <c r="M407" s="50"/>
      <c r="N407" s="389"/>
    </row>
    <row r="408" spans="1:19" s="36" customFormat="1" ht="22.5" customHeight="1">
      <c r="A408" s="1099"/>
      <c r="B408" s="1184" t="s">
        <v>49</v>
      </c>
      <c r="C408" s="1187"/>
      <c r="D408" s="316" t="s">
        <v>9</v>
      </c>
      <c r="E408" s="59"/>
      <c r="F408" s="59"/>
      <c r="G408" s="59">
        <f t="shared" ref="G408:N408" si="161">SUM(G409:G411)</f>
        <v>57.832000000000001</v>
      </c>
      <c r="H408" s="59"/>
      <c r="I408" s="59"/>
      <c r="J408" s="1206"/>
      <c r="K408" s="353">
        <f t="shared" si="161"/>
        <v>0</v>
      </c>
      <c r="L408" s="59">
        <f t="shared" si="161"/>
        <v>0</v>
      </c>
      <c r="M408" s="59">
        <f t="shared" si="161"/>
        <v>0</v>
      </c>
      <c r="N408" s="60">
        <f t="shared" si="161"/>
        <v>0</v>
      </c>
    </row>
    <row r="409" spans="1:19" s="36" customFormat="1" ht="22.5" customHeight="1">
      <c r="A409" s="1100"/>
      <c r="B409" s="1185"/>
      <c r="C409" s="1188"/>
      <c r="D409" s="47" t="s">
        <v>18</v>
      </c>
      <c r="E409" s="70"/>
      <c r="F409" s="70"/>
      <c r="G409" s="70">
        <f>G484+G495</f>
        <v>0</v>
      </c>
      <c r="H409" s="70"/>
      <c r="I409" s="70"/>
      <c r="J409" s="1207"/>
      <c r="K409" s="358"/>
      <c r="L409" s="70"/>
      <c r="M409" s="70"/>
      <c r="N409" s="372">
        <f t="shared" ref="N409:N411" si="162">E409+H409+I409+K409+L409+M409</f>
        <v>0</v>
      </c>
    </row>
    <row r="410" spans="1:19" s="36" customFormat="1" ht="22.5" customHeight="1">
      <c r="A410" s="1100"/>
      <c r="B410" s="1185"/>
      <c r="C410" s="1188"/>
      <c r="D410" s="47" t="s">
        <v>10</v>
      </c>
      <c r="E410" s="70"/>
      <c r="F410" s="70"/>
      <c r="G410" s="70">
        <f t="shared" ref="G410:G411" si="163">G485+G496</f>
        <v>55.776000000000003</v>
      </c>
      <c r="H410" s="70"/>
      <c r="I410" s="70"/>
      <c r="J410" s="1207"/>
      <c r="K410" s="358"/>
      <c r="L410" s="70"/>
      <c r="M410" s="70"/>
      <c r="N410" s="372">
        <f t="shared" si="162"/>
        <v>0</v>
      </c>
    </row>
    <row r="411" spans="1:19" s="36" customFormat="1" ht="22.5" customHeight="1" thickBot="1">
      <c r="A411" s="1101"/>
      <c r="B411" s="1186"/>
      <c r="C411" s="1189"/>
      <c r="D411" s="340" t="s">
        <v>11</v>
      </c>
      <c r="E411" s="341"/>
      <c r="F411" s="341"/>
      <c r="G411" s="70">
        <f t="shared" si="163"/>
        <v>2.056</v>
      </c>
      <c r="H411" s="68"/>
      <c r="I411" s="68"/>
      <c r="J411" s="1208"/>
      <c r="K411" s="358"/>
      <c r="L411" s="68"/>
      <c r="M411" s="68"/>
      <c r="N411" s="375">
        <f t="shared" si="162"/>
        <v>0</v>
      </c>
    </row>
    <row r="412" spans="1:19" ht="29.25" thickBot="1">
      <c r="A412" s="390">
        <v>1</v>
      </c>
      <c r="B412" s="1307" t="s">
        <v>34</v>
      </c>
      <c r="C412" s="1308"/>
      <c r="D412" s="1308"/>
      <c r="E412" s="1308"/>
      <c r="F412" s="1308"/>
      <c r="G412" s="1308"/>
      <c r="H412" s="1308"/>
      <c r="I412" s="1308"/>
      <c r="J412" s="1308"/>
      <c r="K412" s="1308"/>
      <c r="L412" s="1308"/>
      <c r="M412" s="1308"/>
      <c r="N412" s="1309"/>
      <c r="S412" s="391"/>
    </row>
    <row r="413" spans="1:19" ht="22.5">
      <c r="A413" s="1313" t="s">
        <v>36</v>
      </c>
      <c r="B413" s="1115" t="s">
        <v>35</v>
      </c>
      <c r="C413" s="1314"/>
      <c r="D413" s="351" t="s">
        <v>17</v>
      </c>
      <c r="E413" s="56"/>
      <c r="F413" s="56"/>
      <c r="G413" s="352">
        <f t="shared" ref="G413" si="164">SUM(G414:G416)</f>
        <v>0</v>
      </c>
      <c r="H413" s="56"/>
      <c r="I413" s="56"/>
      <c r="J413" s="1230"/>
      <c r="K413" s="365">
        <f t="shared" ref="K413:M413" si="165">SUM(K414:K416)</f>
        <v>0</v>
      </c>
      <c r="L413" s="56">
        <f t="shared" si="165"/>
        <v>0</v>
      </c>
      <c r="M413" s="56">
        <f t="shared" si="165"/>
        <v>0</v>
      </c>
      <c r="N413" s="66">
        <f>E413+H413+I413+K413+L413+M413</f>
        <v>0</v>
      </c>
    </row>
    <row r="414" spans="1:19" ht="23.25">
      <c r="A414" s="1283"/>
      <c r="B414" s="896"/>
      <c r="C414" s="1173"/>
      <c r="D414" s="355" t="s">
        <v>18</v>
      </c>
      <c r="E414" s="197"/>
      <c r="F414" s="197"/>
      <c r="G414" s="356"/>
      <c r="H414" s="357"/>
      <c r="I414" s="357"/>
      <c r="J414" s="1231"/>
      <c r="K414" s="366"/>
      <c r="L414" s="198"/>
      <c r="M414" s="198"/>
      <c r="N414" s="222">
        <f t="shared" ref="N414:N416" si="166">E414+H414+I414+K414+L414+M414</f>
        <v>0</v>
      </c>
    </row>
    <row r="415" spans="1:19" ht="23.25">
      <c r="A415" s="1283"/>
      <c r="B415" s="896"/>
      <c r="C415" s="1173"/>
      <c r="D415" s="355" t="s">
        <v>10</v>
      </c>
      <c r="E415" s="197"/>
      <c r="F415" s="197"/>
      <c r="G415" s="356"/>
      <c r="H415" s="357"/>
      <c r="I415" s="357"/>
      <c r="J415" s="1231"/>
      <c r="K415" s="366"/>
      <c r="L415" s="198"/>
      <c r="M415" s="198"/>
      <c r="N415" s="222">
        <f t="shared" si="166"/>
        <v>0</v>
      </c>
    </row>
    <row r="416" spans="1:19" ht="22.5">
      <c r="A416" s="1284"/>
      <c r="B416" s="897"/>
      <c r="C416" s="1264"/>
      <c r="D416" s="355" t="s">
        <v>11</v>
      </c>
      <c r="E416" s="197"/>
      <c r="F416" s="197"/>
      <c r="G416" s="356"/>
      <c r="H416" s="360"/>
      <c r="I416" s="360"/>
      <c r="J416" s="1232"/>
      <c r="K416" s="366"/>
      <c r="L416" s="198"/>
      <c r="M416" s="198"/>
      <c r="N416" s="66">
        <f t="shared" si="166"/>
        <v>0</v>
      </c>
    </row>
    <row r="417" spans="1:14" ht="22.5">
      <c r="A417" s="1282" t="s">
        <v>38</v>
      </c>
      <c r="B417" s="895" t="s">
        <v>35</v>
      </c>
      <c r="C417" s="350"/>
      <c r="D417" s="351" t="s">
        <v>17</v>
      </c>
      <c r="E417" s="56"/>
      <c r="F417" s="56"/>
      <c r="G417" s="352">
        <f t="shared" ref="G417" si="167">SUM(G418:G420)</f>
        <v>0</v>
      </c>
      <c r="H417" s="56"/>
      <c r="I417" s="56"/>
      <c r="J417" s="1230"/>
      <c r="K417" s="365">
        <f t="shared" ref="K417:M417" si="168">SUM(K418:K420)</f>
        <v>0</v>
      </c>
      <c r="L417" s="56">
        <f t="shared" si="168"/>
        <v>0</v>
      </c>
      <c r="M417" s="56">
        <f t="shared" si="168"/>
        <v>0</v>
      </c>
      <c r="N417" s="66">
        <f>E417+H417+I417+K417+L417+M417</f>
        <v>0</v>
      </c>
    </row>
    <row r="418" spans="1:14" ht="23.25">
      <c r="A418" s="1283"/>
      <c r="B418" s="896"/>
      <c r="C418" s="354"/>
      <c r="D418" s="355" t="s">
        <v>18</v>
      </c>
      <c r="E418" s="197"/>
      <c r="F418" s="197"/>
      <c r="G418" s="356"/>
      <c r="H418" s="357"/>
      <c r="I418" s="357"/>
      <c r="J418" s="1231"/>
      <c r="K418" s="366"/>
      <c r="L418" s="198"/>
      <c r="M418" s="198"/>
      <c r="N418" s="222">
        <f t="shared" ref="N418:N420" si="169">E418+H418+I418+K418+L418+M418</f>
        <v>0</v>
      </c>
    </row>
    <row r="419" spans="1:14" ht="23.25">
      <c r="A419" s="1283"/>
      <c r="B419" s="896"/>
      <c r="C419" s="354"/>
      <c r="D419" s="355" t="s">
        <v>10</v>
      </c>
      <c r="E419" s="197"/>
      <c r="F419" s="197"/>
      <c r="G419" s="356"/>
      <c r="H419" s="357"/>
      <c r="I419" s="357"/>
      <c r="J419" s="1231"/>
      <c r="K419" s="366"/>
      <c r="L419" s="198"/>
      <c r="M419" s="198"/>
      <c r="N419" s="222">
        <f t="shared" si="169"/>
        <v>0</v>
      </c>
    </row>
    <row r="420" spans="1:14" ht="22.5">
      <c r="A420" s="1284"/>
      <c r="B420" s="897"/>
      <c r="C420" s="359"/>
      <c r="D420" s="355" t="s">
        <v>11</v>
      </c>
      <c r="E420" s="197"/>
      <c r="F420" s="197"/>
      <c r="G420" s="356"/>
      <c r="H420" s="360"/>
      <c r="I420" s="360"/>
      <c r="J420" s="1232"/>
      <c r="K420" s="366"/>
      <c r="L420" s="198"/>
      <c r="M420" s="198"/>
      <c r="N420" s="66">
        <f t="shared" si="169"/>
        <v>0</v>
      </c>
    </row>
    <row r="421" spans="1:14">
      <c r="A421" s="392" t="s">
        <v>27</v>
      </c>
      <c r="B421" s="315"/>
      <c r="C421" s="393"/>
      <c r="D421" s="394"/>
      <c r="E421" s="395"/>
      <c r="F421" s="395"/>
      <c r="G421" s="395"/>
      <c r="H421" s="395"/>
      <c r="I421" s="395"/>
      <c r="J421" s="395"/>
      <c r="K421" s="396"/>
      <c r="L421" s="397"/>
      <c r="M421" s="397"/>
      <c r="N421" s="398"/>
    </row>
    <row r="422" spans="1:14">
      <c r="A422" s="399">
        <v>2</v>
      </c>
      <c r="B422" s="1279" t="s">
        <v>48</v>
      </c>
      <c r="C422" s="1280"/>
      <c r="D422" s="1280"/>
      <c r="E422" s="1280"/>
      <c r="F422" s="1280"/>
      <c r="G422" s="1280"/>
      <c r="H422" s="1280"/>
      <c r="I422" s="1280"/>
      <c r="J422" s="1280"/>
      <c r="K422" s="1280"/>
      <c r="L422" s="1280"/>
      <c r="M422" s="1280"/>
      <c r="N422" s="1281"/>
    </row>
    <row r="423" spans="1:14" ht="22.5" customHeight="1">
      <c r="A423" s="1282" t="s">
        <v>37</v>
      </c>
      <c r="B423" s="895" t="s">
        <v>253</v>
      </c>
      <c r="C423" s="1263"/>
      <c r="D423" s="351" t="s">
        <v>17</v>
      </c>
      <c r="E423" s="56"/>
      <c r="F423" s="56"/>
      <c r="G423" s="422">
        <f t="shared" ref="G423" si="170">SUM(G424:G426)</f>
        <v>1.4359999999999999</v>
      </c>
      <c r="H423" s="56"/>
      <c r="I423" s="56"/>
      <c r="J423" s="1286" t="s">
        <v>308</v>
      </c>
      <c r="K423" s="365">
        <f t="shared" ref="K423:M423" si="171">SUM(K424:K426)</f>
        <v>0</v>
      </c>
      <c r="L423" s="56">
        <f t="shared" si="171"/>
        <v>0</v>
      </c>
      <c r="M423" s="56">
        <f t="shared" si="171"/>
        <v>0</v>
      </c>
      <c r="N423" s="66">
        <f>E423+H423+I423+K423+L423+M423</f>
        <v>0</v>
      </c>
    </row>
    <row r="424" spans="1:14" ht="23.25">
      <c r="A424" s="1283"/>
      <c r="B424" s="896"/>
      <c r="C424" s="1173"/>
      <c r="D424" s="355" t="s">
        <v>18</v>
      </c>
      <c r="E424" s="197"/>
      <c r="F424" s="197"/>
      <c r="G424" s="427">
        <v>0</v>
      </c>
      <c r="H424" s="357"/>
      <c r="I424" s="357"/>
      <c r="J424" s="1287"/>
      <c r="K424" s="366"/>
      <c r="L424" s="198"/>
      <c r="M424" s="198"/>
      <c r="N424" s="222">
        <f t="shared" ref="N424:N426" si="172">E424+H424+I424+K424+L424+M424</f>
        <v>0</v>
      </c>
    </row>
    <row r="425" spans="1:14" ht="23.25">
      <c r="A425" s="1283"/>
      <c r="B425" s="896"/>
      <c r="C425" s="1173"/>
      <c r="D425" s="355" t="s">
        <v>10</v>
      </c>
      <c r="E425" s="197"/>
      <c r="F425" s="197"/>
      <c r="G425" s="427">
        <v>1.393</v>
      </c>
      <c r="H425" s="357"/>
      <c r="I425" s="357"/>
      <c r="J425" s="1287"/>
      <c r="K425" s="366"/>
      <c r="L425" s="198"/>
      <c r="M425" s="198"/>
      <c r="N425" s="222">
        <f t="shared" si="172"/>
        <v>0</v>
      </c>
    </row>
    <row r="426" spans="1:14" ht="22.5">
      <c r="A426" s="1284"/>
      <c r="B426" s="897"/>
      <c r="C426" s="1264"/>
      <c r="D426" s="355" t="s">
        <v>11</v>
      </c>
      <c r="E426" s="197"/>
      <c r="F426" s="197"/>
      <c r="G426" s="429">
        <v>4.2999999999999997E-2</v>
      </c>
      <c r="H426" s="360"/>
      <c r="I426" s="360"/>
      <c r="J426" s="1288"/>
      <c r="K426" s="366"/>
      <c r="L426" s="198"/>
      <c r="M426" s="198"/>
      <c r="N426" s="66">
        <f t="shared" si="172"/>
        <v>0</v>
      </c>
    </row>
    <row r="427" spans="1:14" ht="22.5" customHeight="1">
      <c r="A427" s="1282"/>
      <c r="B427" s="895" t="s">
        <v>254</v>
      </c>
      <c r="C427" s="1302"/>
      <c r="D427" s="351" t="s">
        <v>17</v>
      </c>
      <c r="E427" s="56"/>
      <c r="F427" s="56"/>
      <c r="G427" s="422">
        <f t="shared" ref="G427" si="173">SUM(G428:G430)</f>
        <v>1.0619999999999998</v>
      </c>
      <c r="H427" s="56"/>
      <c r="I427" s="56"/>
      <c r="J427" s="1286" t="s">
        <v>286</v>
      </c>
      <c r="K427" s="365">
        <f t="shared" ref="K427:M427" si="174">SUM(K428:K430)</f>
        <v>0</v>
      </c>
      <c r="L427" s="56">
        <f t="shared" si="174"/>
        <v>0</v>
      </c>
      <c r="M427" s="56">
        <f t="shared" si="174"/>
        <v>0</v>
      </c>
      <c r="N427" s="66">
        <f>E427+H427+I427+K427+L427+M427</f>
        <v>0</v>
      </c>
    </row>
    <row r="428" spans="1:14" ht="23.25">
      <c r="A428" s="1283"/>
      <c r="B428" s="896"/>
      <c r="C428" s="1315"/>
      <c r="D428" s="355" t="s">
        <v>18</v>
      </c>
      <c r="E428" s="197"/>
      <c r="F428" s="197"/>
      <c r="G428" s="427">
        <v>0</v>
      </c>
      <c r="H428" s="357"/>
      <c r="I428" s="357"/>
      <c r="J428" s="1287"/>
      <c r="K428" s="366"/>
      <c r="L428" s="198"/>
      <c r="M428" s="198"/>
      <c r="N428" s="222">
        <f t="shared" ref="N428:N430" si="175">E428+H428+I428+K428+L428+M428</f>
        <v>0</v>
      </c>
    </row>
    <row r="429" spans="1:14" ht="23.25">
      <c r="A429" s="1283"/>
      <c r="B429" s="896"/>
      <c r="C429" s="1315"/>
      <c r="D429" s="355" t="s">
        <v>10</v>
      </c>
      <c r="E429" s="197"/>
      <c r="F429" s="197"/>
      <c r="G429" s="427">
        <v>1.0309999999999999</v>
      </c>
      <c r="H429" s="357"/>
      <c r="I429" s="357"/>
      <c r="J429" s="1287"/>
      <c r="K429" s="366"/>
      <c r="L429" s="198"/>
      <c r="M429" s="198"/>
      <c r="N429" s="222">
        <f t="shared" si="175"/>
        <v>0</v>
      </c>
    </row>
    <row r="430" spans="1:14" ht="22.5">
      <c r="A430" s="1284"/>
      <c r="B430" s="897"/>
      <c r="C430" s="1315"/>
      <c r="D430" s="355" t="s">
        <v>11</v>
      </c>
      <c r="E430" s="197"/>
      <c r="F430" s="197"/>
      <c r="G430" s="427">
        <v>3.1E-2</v>
      </c>
      <c r="H430" s="360"/>
      <c r="I430" s="360"/>
      <c r="J430" s="1288"/>
      <c r="K430" s="366"/>
      <c r="L430" s="198"/>
      <c r="M430" s="198"/>
      <c r="N430" s="66">
        <f t="shared" si="175"/>
        <v>0</v>
      </c>
    </row>
    <row r="431" spans="1:14" ht="22.5">
      <c r="A431" s="1282"/>
      <c r="B431" s="939" t="s">
        <v>255</v>
      </c>
      <c r="C431" s="1317"/>
      <c r="D431" s="351" t="s">
        <v>17</v>
      </c>
      <c r="E431" s="395"/>
      <c r="F431" s="395"/>
      <c r="G431" s="422">
        <f t="shared" ref="G431" si="176">SUM(G432:G434)</f>
        <v>1.1609999999999998</v>
      </c>
      <c r="H431" s="395"/>
      <c r="I431" s="395"/>
      <c r="J431" s="1286" t="s">
        <v>287</v>
      </c>
      <c r="K431" s="396"/>
      <c r="L431" s="397"/>
      <c r="M431" s="397"/>
      <c r="N431" s="398"/>
    </row>
    <row r="432" spans="1:14" s="24" customFormat="1" ht="22.5" customHeight="1">
      <c r="A432" s="1285"/>
      <c r="B432" s="940"/>
      <c r="C432" s="1315"/>
      <c r="D432" s="355" t="s">
        <v>18</v>
      </c>
      <c r="E432" s="56"/>
      <c r="F432" s="56"/>
      <c r="G432" s="427">
        <v>0</v>
      </c>
      <c r="H432" s="56"/>
      <c r="I432" s="56"/>
      <c r="J432" s="1287"/>
      <c r="K432" s="365">
        <f t="shared" ref="K432:M432" si="177">SUM(K433:K435)</f>
        <v>0</v>
      </c>
      <c r="L432" s="56">
        <f t="shared" si="177"/>
        <v>0</v>
      </c>
      <c r="M432" s="56">
        <f t="shared" si="177"/>
        <v>0</v>
      </c>
      <c r="N432" s="66">
        <f>E432+H432+I432+K432+L432+M432</f>
        <v>0</v>
      </c>
    </row>
    <row r="433" spans="1:14" s="24" customFormat="1" ht="23.25">
      <c r="A433" s="1285"/>
      <c r="B433" s="940"/>
      <c r="C433" s="1315"/>
      <c r="D433" s="355" t="s">
        <v>10</v>
      </c>
      <c r="E433" s="197"/>
      <c r="F433" s="197"/>
      <c r="G433" s="427">
        <v>1.1259999999999999</v>
      </c>
      <c r="H433" s="357"/>
      <c r="I433" s="357"/>
      <c r="J433" s="1287"/>
      <c r="K433" s="366"/>
      <c r="L433" s="198"/>
      <c r="M433" s="198"/>
      <c r="N433" s="222">
        <f t="shared" ref="N433:N435" si="178">E433+H433+I433+K433+L433+M433</f>
        <v>0</v>
      </c>
    </row>
    <row r="434" spans="1:14" s="24" customFormat="1" ht="23.25">
      <c r="A434" s="1285"/>
      <c r="B434" s="941"/>
      <c r="C434" s="1315"/>
      <c r="D434" s="355" t="s">
        <v>11</v>
      </c>
      <c r="E434" s="197"/>
      <c r="F434" s="197"/>
      <c r="G434" s="427">
        <v>3.5000000000000003E-2</v>
      </c>
      <c r="H434" s="357"/>
      <c r="I434" s="357"/>
      <c r="J434" s="1288"/>
      <c r="K434" s="366"/>
      <c r="L434" s="198"/>
      <c r="M434" s="198"/>
      <c r="N434" s="222">
        <f t="shared" si="178"/>
        <v>0</v>
      </c>
    </row>
    <row r="435" spans="1:14" s="24" customFormat="1" ht="22.5">
      <c r="A435" s="1283"/>
      <c r="B435" s="939" t="s">
        <v>256</v>
      </c>
      <c r="C435" s="1302"/>
      <c r="D435" s="351" t="s">
        <v>17</v>
      </c>
      <c r="E435" s="197"/>
      <c r="F435" s="197"/>
      <c r="G435" s="422">
        <f t="shared" ref="G435" si="179">SUM(G436:G438)</f>
        <v>1.2270000000000001</v>
      </c>
      <c r="H435" s="360"/>
      <c r="I435" s="360"/>
      <c r="J435" s="1286" t="s">
        <v>309</v>
      </c>
      <c r="K435" s="366"/>
      <c r="L435" s="198"/>
      <c r="M435" s="198"/>
      <c r="N435" s="66">
        <f t="shared" si="178"/>
        <v>0</v>
      </c>
    </row>
    <row r="436" spans="1:14" s="24" customFormat="1" ht="22.5">
      <c r="A436" s="1285"/>
      <c r="B436" s="940"/>
      <c r="C436" s="1315"/>
      <c r="D436" s="355" t="s">
        <v>18</v>
      </c>
      <c r="E436" s="197"/>
      <c r="F436" s="197"/>
      <c r="G436" s="427">
        <v>0</v>
      </c>
      <c r="H436" s="360"/>
      <c r="I436" s="360"/>
      <c r="J436" s="1287"/>
      <c r="K436" s="366"/>
      <c r="L436" s="198"/>
      <c r="M436" s="198"/>
      <c r="N436" s="66"/>
    </row>
    <row r="437" spans="1:14" s="24" customFormat="1" ht="22.5">
      <c r="A437" s="1285"/>
      <c r="B437" s="940"/>
      <c r="C437" s="1315"/>
      <c r="D437" s="355" t="s">
        <v>10</v>
      </c>
      <c r="E437" s="197"/>
      <c r="F437" s="197"/>
      <c r="G437" s="427">
        <v>1.1910000000000001</v>
      </c>
      <c r="H437" s="360"/>
      <c r="I437" s="360"/>
      <c r="J437" s="1287"/>
      <c r="K437" s="366"/>
      <c r="L437" s="198"/>
      <c r="M437" s="198"/>
      <c r="N437" s="66"/>
    </row>
    <row r="438" spans="1:14" s="24" customFormat="1" ht="22.5">
      <c r="A438" s="1285"/>
      <c r="B438" s="941"/>
      <c r="C438" s="1315"/>
      <c r="D438" s="355" t="s">
        <v>11</v>
      </c>
      <c r="E438" s="197"/>
      <c r="F438" s="197"/>
      <c r="G438" s="427">
        <v>3.5999999999999997E-2</v>
      </c>
      <c r="H438" s="360"/>
      <c r="I438" s="360"/>
      <c r="J438" s="1288"/>
      <c r="K438" s="366"/>
      <c r="L438" s="198"/>
      <c r="M438" s="198"/>
      <c r="N438" s="66"/>
    </row>
    <row r="439" spans="1:14" s="24" customFormat="1" ht="22.5">
      <c r="A439" s="413"/>
      <c r="B439" s="895" t="s">
        <v>257</v>
      </c>
      <c r="C439" s="1263"/>
      <c r="D439" s="351" t="s">
        <v>17</v>
      </c>
      <c r="E439" s="197"/>
      <c r="F439" s="197"/>
      <c r="G439" s="422">
        <f t="shared" ref="G439" si="180">SUM(G440:G442)</f>
        <v>0.54900000000000004</v>
      </c>
      <c r="H439" s="360"/>
      <c r="I439" s="360"/>
      <c r="J439" s="1286" t="s">
        <v>288</v>
      </c>
      <c r="K439" s="366"/>
      <c r="L439" s="198"/>
      <c r="M439" s="198"/>
      <c r="N439" s="66"/>
    </row>
    <row r="440" spans="1:14" s="24" customFormat="1" ht="22.5">
      <c r="A440" s="413"/>
      <c r="B440" s="896"/>
      <c r="C440" s="1304"/>
      <c r="D440" s="355" t="s">
        <v>18</v>
      </c>
      <c r="E440" s="197"/>
      <c r="F440" s="197"/>
      <c r="G440" s="427">
        <v>0</v>
      </c>
      <c r="H440" s="360"/>
      <c r="I440" s="360"/>
      <c r="J440" s="1287"/>
      <c r="K440" s="366"/>
      <c r="L440" s="198"/>
      <c r="M440" s="198"/>
      <c r="N440" s="66"/>
    </row>
    <row r="441" spans="1:14" s="24" customFormat="1" ht="22.5">
      <c r="A441" s="413"/>
      <c r="B441" s="896"/>
      <c r="C441" s="1304"/>
      <c r="D441" s="355" t="s">
        <v>10</v>
      </c>
      <c r="E441" s="197"/>
      <c r="F441" s="197"/>
      <c r="G441" s="427">
        <v>0.53200000000000003</v>
      </c>
      <c r="H441" s="360"/>
      <c r="I441" s="360"/>
      <c r="J441" s="1287"/>
      <c r="K441" s="366"/>
      <c r="L441" s="198"/>
      <c r="M441" s="198"/>
      <c r="N441" s="66"/>
    </row>
    <row r="442" spans="1:14" s="24" customFormat="1" ht="22.5">
      <c r="A442" s="413"/>
      <c r="B442" s="897"/>
      <c r="C442" s="1316"/>
      <c r="D442" s="355" t="s">
        <v>11</v>
      </c>
      <c r="E442" s="197"/>
      <c r="F442" s="197"/>
      <c r="G442" s="427">
        <v>1.7000000000000001E-2</v>
      </c>
      <c r="H442" s="360"/>
      <c r="I442" s="360"/>
      <c r="J442" s="1288"/>
      <c r="K442" s="366"/>
      <c r="L442" s="198"/>
      <c r="M442" s="198"/>
      <c r="N442" s="66"/>
    </row>
    <row r="443" spans="1:14" s="24" customFormat="1" ht="22.5">
      <c r="A443" s="413"/>
      <c r="B443" s="895" t="s">
        <v>258</v>
      </c>
      <c r="C443" s="1263"/>
      <c r="D443" s="351" t="s">
        <v>17</v>
      </c>
      <c r="E443" s="197"/>
      <c r="F443" s="197"/>
      <c r="G443" s="422">
        <f t="shared" ref="G443" si="181">SUM(G444:G446)</f>
        <v>1.3900000000000001</v>
      </c>
      <c r="H443" s="360"/>
      <c r="I443" s="360"/>
      <c r="J443" s="1286" t="s">
        <v>310</v>
      </c>
      <c r="K443" s="366"/>
      <c r="L443" s="198"/>
      <c r="M443" s="198"/>
      <c r="N443" s="66"/>
    </row>
    <row r="444" spans="1:14" s="24" customFormat="1" ht="22.5">
      <c r="A444" s="413"/>
      <c r="B444" s="896"/>
      <c r="C444" s="1304"/>
      <c r="D444" s="355" t="s">
        <v>18</v>
      </c>
      <c r="E444" s="197"/>
      <c r="F444" s="197"/>
      <c r="G444" s="427">
        <v>0</v>
      </c>
      <c r="H444" s="360"/>
      <c r="I444" s="360"/>
      <c r="J444" s="1287"/>
      <c r="K444" s="366"/>
      <c r="L444" s="198"/>
      <c r="M444" s="198"/>
      <c r="N444" s="66"/>
    </row>
    <row r="445" spans="1:14" s="24" customFormat="1" ht="22.5">
      <c r="A445" s="413"/>
      <c r="B445" s="896"/>
      <c r="C445" s="1304"/>
      <c r="D445" s="355" t="s">
        <v>10</v>
      </c>
      <c r="E445" s="197"/>
      <c r="F445" s="197"/>
      <c r="G445" s="427">
        <v>1.3480000000000001</v>
      </c>
      <c r="H445" s="360"/>
      <c r="I445" s="360"/>
      <c r="J445" s="1287"/>
      <c r="K445" s="366"/>
      <c r="L445" s="198"/>
      <c r="M445" s="198"/>
      <c r="N445" s="66"/>
    </row>
    <row r="446" spans="1:14" s="24" customFormat="1" ht="22.5">
      <c r="A446" s="413"/>
      <c r="B446" s="897"/>
      <c r="C446" s="1316"/>
      <c r="D446" s="355" t="s">
        <v>11</v>
      </c>
      <c r="E446" s="197"/>
      <c r="F446" s="197"/>
      <c r="G446" s="427">
        <v>4.2000000000000003E-2</v>
      </c>
      <c r="H446" s="360"/>
      <c r="I446" s="360"/>
      <c r="J446" s="1288"/>
      <c r="K446" s="366"/>
      <c r="L446" s="198"/>
      <c r="M446" s="198"/>
      <c r="N446" s="66"/>
    </row>
    <row r="447" spans="1:14" s="24" customFormat="1" ht="22.5">
      <c r="A447" s="413"/>
      <c r="B447" s="895" t="s">
        <v>259</v>
      </c>
      <c r="C447" s="1263"/>
      <c r="D447" s="351" t="s">
        <v>17</v>
      </c>
      <c r="E447" s="197"/>
      <c r="F447" s="197"/>
      <c r="G447" s="422">
        <f t="shared" ref="G447" si="182">SUM(G448:G450)</f>
        <v>1.268</v>
      </c>
      <c r="H447" s="360"/>
      <c r="I447" s="360"/>
      <c r="J447" s="1286" t="s">
        <v>289</v>
      </c>
      <c r="K447" s="366"/>
      <c r="L447" s="198"/>
      <c r="M447" s="198"/>
      <c r="N447" s="66"/>
    </row>
    <row r="448" spans="1:14" s="24" customFormat="1" ht="22.5">
      <c r="A448" s="413"/>
      <c r="B448" s="896"/>
      <c r="C448" s="1304"/>
      <c r="D448" s="355" t="s">
        <v>18</v>
      </c>
      <c r="E448" s="197"/>
      <c r="F448" s="197"/>
      <c r="G448" s="427">
        <v>0</v>
      </c>
      <c r="H448" s="360"/>
      <c r="I448" s="360"/>
      <c r="J448" s="1287"/>
      <c r="K448" s="366"/>
      <c r="L448" s="198"/>
      <c r="M448" s="198"/>
      <c r="N448" s="66"/>
    </row>
    <row r="449" spans="1:14" s="24" customFormat="1" ht="22.5">
      <c r="A449" s="413"/>
      <c r="B449" s="896"/>
      <c r="C449" s="1304"/>
      <c r="D449" s="355" t="s">
        <v>10</v>
      </c>
      <c r="E449" s="197"/>
      <c r="F449" s="197"/>
      <c r="G449" s="427">
        <v>1.23</v>
      </c>
      <c r="H449" s="360"/>
      <c r="I449" s="360"/>
      <c r="J449" s="1287"/>
      <c r="K449" s="366"/>
      <c r="L449" s="198"/>
      <c r="M449" s="198"/>
      <c r="N449" s="66"/>
    </row>
    <row r="450" spans="1:14" s="24" customFormat="1" ht="22.5">
      <c r="A450" s="413"/>
      <c r="B450" s="897"/>
      <c r="C450" s="1316"/>
      <c r="D450" s="355" t="s">
        <v>11</v>
      </c>
      <c r="E450" s="197"/>
      <c r="F450" s="197"/>
      <c r="G450" s="427">
        <v>3.7999999999999999E-2</v>
      </c>
      <c r="H450" s="360"/>
      <c r="I450" s="360"/>
      <c r="J450" s="1288"/>
      <c r="K450" s="366"/>
      <c r="L450" s="198"/>
      <c r="M450" s="198"/>
      <c r="N450" s="66"/>
    </row>
    <row r="451" spans="1:14" s="24" customFormat="1" ht="22.5">
      <c r="A451" s="413"/>
      <c r="B451" s="895" t="s">
        <v>260</v>
      </c>
      <c r="C451" s="1263"/>
      <c r="D451" s="351" t="s">
        <v>17</v>
      </c>
      <c r="E451" s="197"/>
      <c r="F451" s="197"/>
      <c r="G451" s="422">
        <f t="shared" ref="G451" si="183">SUM(G452:G454)</f>
        <v>1.153</v>
      </c>
      <c r="H451" s="360"/>
      <c r="I451" s="360"/>
      <c r="J451" s="1286" t="s">
        <v>290</v>
      </c>
      <c r="K451" s="366"/>
      <c r="L451" s="198"/>
      <c r="M451" s="198"/>
      <c r="N451" s="66"/>
    </row>
    <row r="452" spans="1:14" s="24" customFormat="1" ht="22.5">
      <c r="A452" s="413"/>
      <c r="B452" s="896"/>
      <c r="C452" s="1304"/>
      <c r="D452" s="355" t="s">
        <v>18</v>
      </c>
      <c r="E452" s="197"/>
      <c r="F452" s="197"/>
      <c r="G452" s="427">
        <v>0</v>
      </c>
      <c r="H452" s="360"/>
      <c r="I452" s="360"/>
      <c r="J452" s="1287"/>
      <c r="K452" s="366"/>
      <c r="L452" s="198"/>
      <c r="M452" s="198"/>
      <c r="N452" s="66"/>
    </row>
    <row r="453" spans="1:14" s="24" customFormat="1" ht="22.5">
      <c r="A453" s="413"/>
      <c r="B453" s="896"/>
      <c r="C453" s="1304"/>
      <c r="D453" s="355" t="s">
        <v>10</v>
      </c>
      <c r="E453" s="197"/>
      <c r="F453" s="197"/>
      <c r="G453" s="427">
        <v>1.1180000000000001</v>
      </c>
      <c r="H453" s="360"/>
      <c r="I453" s="360"/>
      <c r="J453" s="1287"/>
      <c r="K453" s="366"/>
      <c r="L453" s="198"/>
      <c r="M453" s="198"/>
      <c r="N453" s="66"/>
    </row>
    <row r="454" spans="1:14" s="24" customFormat="1" ht="22.5">
      <c r="A454" s="413"/>
      <c r="B454" s="897"/>
      <c r="C454" s="1316"/>
      <c r="D454" s="355" t="s">
        <v>11</v>
      </c>
      <c r="E454" s="197"/>
      <c r="F454" s="197"/>
      <c r="G454" s="427">
        <v>3.5000000000000003E-2</v>
      </c>
      <c r="H454" s="360"/>
      <c r="I454" s="360"/>
      <c r="J454" s="1288"/>
      <c r="K454" s="366"/>
      <c r="L454" s="198"/>
      <c r="M454" s="198"/>
      <c r="N454" s="66"/>
    </row>
    <row r="455" spans="1:14" s="24" customFormat="1" ht="22.5">
      <c r="A455" s="413"/>
      <c r="B455" s="895" t="s">
        <v>261</v>
      </c>
      <c r="C455" s="1263"/>
      <c r="D455" s="351" t="s">
        <v>17</v>
      </c>
      <c r="E455" s="197"/>
      <c r="F455" s="197"/>
      <c r="G455" s="422">
        <f t="shared" ref="G455" si="184">SUM(G456:G458)</f>
        <v>0.83200000000000007</v>
      </c>
      <c r="H455" s="360"/>
      <c r="I455" s="360"/>
      <c r="J455" s="1286" t="s">
        <v>262</v>
      </c>
      <c r="K455" s="366"/>
      <c r="L455" s="198"/>
      <c r="M455" s="198"/>
      <c r="N455" s="66"/>
    </row>
    <row r="456" spans="1:14" s="24" customFormat="1" ht="22.5">
      <c r="A456" s="413"/>
      <c r="B456" s="896"/>
      <c r="C456" s="1304"/>
      <c r="D456" s="355" t="s">
        <v>18</v>
      </c>
      <c r="E456" s="197"/>
      <c r="F456" s="197"/>
      <c r="G456" s="427">
        <v>0</v>
      </c>
      <c r="H456" s="360"/>
      <c r="I456" s="360"/>
      <c r="J456" s="1287"/>
      <c r="K456" s="366"/>
      <c r="L456" s="198"/>
      <c r="M456" s="198"/>
      <c r="N456" s="66"/>
    </row>
    <row r="457" spans="1:14" s="24" customFormat="1" ht="22.5">
      <c r="A457" s="413"/>
      <c r="B457" s="896"/>
      <c r="C457" s="1304"/>
      <c r="D457" s="355" t="s">
        <v>10</v>
      </c>
      <c r="E457" s="197"/>
      <c r="F457" s="197"/>
      <c r="G457" s="427">
        <v>0.80700000000000005</v>
      </c>
      <c r="H457" s="360"/>
      <c r="I457" s="360"/>
      <c r="J457" s="1287"/>
      <c r="K457" s="366"/>
      <c r="L457" s="198"/>
      <c r="M457" s="198"/>
      <c r="N457" s="66"/>
    </row>
    <row r="458" spans="1:14" s="24" customFormat="1" ht="22.5">
      <c r="A458" s="413"/>
      <c r="B458" s="897"/>
      <c r="C458" s="1316"/>
      <c r="D458" s="355" t="s">
        <v>11</v>
      </c>
      <c r="E458" s="197"/>
      <c r="F458" s="197"/>
      <c r="G458" s="427">
        <v>2.5000000000000001E-2</v>
      </c>
      <c r="H458" s="360"/>
      <c r="I458" s="360"/>
      <c r="J458" s="1288"/>
      <c r="K458" s="366"/>
      <c r="L458" s="198"/>
      <c r="M458" s="198"/>
      <c r="N458" s="66"/>
    </row>
    <row r="459" spans="1:14" s="24" customFormat="1" ht="22.5">
      <c r="A459" s="413"/>
      <c r="B459" s="895" t="s">
        <v>263</v>
      </c>
      <c r="C459" s="1263"/>
      <c r="D459" s="351" t="s">
        <v>17</v>
      </c>
      <c r="E459" s="197"/>
      <c r="F459" s="197"/>
      <c r="G459" s="422">
        <f t="shared" ref="G459" si="185">SUM(G460:G462)</f>
        <v>1.643</v>
      </c>
      <c r="H459" s="360"/>
      <c r="I459" s="360"/>
      <c r="J459" s="1286" t="s">
        <v>291</v>
      </c>
      <c r="K459" s="366"/>
      <c r="L459" s="198"/>
      <c r="M459" s="198"/>
      <c r="N459" s="66"/>
    </row>
    <row r="460" spans="1:14" s="24" customFormat="1" ht="22.5">
      <c r="A460" s="413"/>
      <c r="B460" s="896"/>
      <c r="C460" s="1304"/>
      <c r="D460" s="355" t="s">
        <v>18</v>
      </c>
      <c r="E460" s="197"/>
      <c r="F460" s="197"/>
      <c r="G460" s="427">
        <v>0</v>
      </c>
      <c r="H460" s="360"/>
      <c r="I460" s="360"/>
      <c r="J460" s="1287"/>
      <c r="K460" s="366"/>
      <c r="L460" s="198"/>
      <c r="M460" s="198"/>
      <c r="N460" s="66"/>
    </row>
    <row r="461" spans="1:14" s="24" customFormat="1" ht="22.5">
      <c r="A461" s="413"/>
      <c r="B461" s="896"/>
      <c r="C461" s="1304"/>
      <c r="D461" s="355" t="s">
        <v>10</v>
      </c>
      <c r="E461" s="197"/>
      <c r="F461" s="197"/>
      <c r="G461" s="427">
        <v>1.5940000000000001</v>
      </c>
      <c r="H461" s="360"/>
      <c r="I461" s="360"/>
      <c r="J461" s="1287"/>
      <c r="K461" s="366"/>
      <c r="L461" s="198"/>
      <c r="M461" s="198"/>
      <c r="N461" s="66"/>
    </row>
    <row r="462" spans="1:14" s="24" customFormat="1" ht="22.5">
      <c r="A462" s="413"/>
      <c r="B462" s="897"/>
      <c r="C462" s="1316"/>
      <c r="D462" s="355" t="s">
        <v>11</v>
      </c>
      <c r="E462" s="197"/>
      <c r="F462" s="197"/>
      <c r="G462" s="427">
        <v>4.9000000000000002E-2</v>
      </c>
      <c r="H462" s="360"/>
      <c r="I462" s="360"/>
      <c r="J462" s="1288"/>
      <c r="K462" s="366"/>
      <c r="L462" s="198"/>
      <c r="M462" s="198"/>
      <c r="N462" s="66"/>
    </row>
    <row r="463" spans="1:14" s="24" customFormat="1" ht="22.5">
      <c r="A463" s="413"/>
      <c r="B463" s="895" t="s">
        <v>264</v>
      </c>
      <c r="C463" s="1263"/>
      <c r="D463" s="351" t="s">
        <v>17</v>
      </c>
      <c r="E463" s="197"/>
      <c r="F463" s="197"/>
      <c r="G463" s="422">
        <f t="shared" ref="G463" si="186">SUM(G464:G466)</f>
        <v>0.88900000000000001</v>
      </c>
      <c r="H463" s="360"/>
      <c r="I463" s="360"/>
      <c r="J463" s="1286" t="s">
        <v>292</v>
      </c>
      <c r="K463" s="366"/>
      <c r="L463" s="198"/>
      <c r="M463" s="198"/>
      <c r="N463" s="66"/>
    </row>
    <row r="464" spans="1:14" s="24" customFormat="1" ht="22.5">
      <c r="A464" s="413"/>
      <c r="B464" s="896"/>
      <c r="C464" s="1304"/>
      <c r="D464" s="355" t="s">
        <v>18</v>
      </c>
      <c r="E464" s="197"/>
      <c r="F464" s="197"/>
      <c r="G464" s="427">
        <v>0</v>
      </c>
      <c r="H464" s="360"/>
      <c r="I464" s="360"/>
      <c r="J464" s="1287"/>
      <c r="K464" s="366"/>
      <c r="L464" s="198"/>
      <c r="M464" s="198"/>
      <c r="N464" s="66"/>
    </row>
    <row r="465" spans="1:14" s="24" customFormat="1" ht="22.5">
      <c r="A465" s="413"/>
      <c r="B465" s="896"/>
      <c r="C465" s="1304"/>
      <c r="D465" s="355" t="s">
        <v>10</v>
      </c>
      <c r="E465" s="197"/>
      <c r="F465" s="197"/>
      <c r="G465" s="427">
        <v>0.86199999999999999</v>
      </c>
      <c r="H465" s="360"/>
      <c r="I465" s="360"/>
      <c r="J465" s="1287"/>
      <c r="K465" s="366"/>
      <c r="L465" s="198"/>
      <c r="M465" s="198"/>
      <c r="N465" s="66"/>
    </row>
    <row r="466" spans="1:14" s="24" customFormat="1" ht="22.5">
      <c r="A466" s="413"/>
      <c r="B466" s="897"/>
      <c r="C466" s="1316"/>
      <c r="D466" s="355" t="s">
        <v>11</v>
      </c>
      <c r="E466" s="197"/>
      <c r="F466" s="197"/>
      <c r="G466" s="427">
        <v>2.7E-2</v>
      </c>
      <c r="H466" s="360"/>
      <c r="I466" s="360"/>
      <c r="J466" s="1288"/>
      <c r="K466" s="366"/>
      <c r="L466" s="198"/>
      <c r="M466" s="198"/>
      <c r="N466" s="66"/>
    </row>
    <row r="467" spans="1:14" s="24" customFormat="1" ht="22.5">
      <c r="A467" s="413"/>
      <c r="B467" s="895" t="s">
        <v>265</v>
      </c>
      <c r="C467" s="1263"/>
      <c r="D467" s="351" t="s">
        <v>17</v>
      </c>
      <c r="E467" s="197"/>
      <c r="F467" s="197"/>
      <c r="G467" s="422">
        <f t="shared" ref="G467" si="187">SUM(G468:G470)</f>
        <v>5.1510000000000007</v>
      </c>
      <c r="H467" s="360"/>
      <c r="I467" s="360"/>
      <c r="J467" s="1286" t="s">
        <v>266</v>
      </c>
      <c r="K467" s="366"/>
      <c r="L467" s="198"/>
      <c r="M467" s="198"/>
      <c r="N467" s="66"/>
    </row>
    <row r="468" spans="1:14" s="24" customFormat="1" ht="22.5">
      <c r="A468" s="413"/>
      <c r="B468" s="896"/>
      <c r="C468" s="1304"/>
      <c r="D468" s="355" t="s">
        <v>18</v>
      </c>
      <c r="E468" s="197"/>
      <c r="F468" s="197"/>
      <c r="G468" s="427">
        <v>0</v>
      </c>
      <c r="H468" s="360"/>
      <c r="I468" s="360"/>
      <c r="J468" s="1287"/>
      <c r="K468" s="366"/>
      <c r="L468" s="198"/>
      <c r="M468" s="198"/>
      <c r="N468" s="66"/>
    </row>
    <row r="469" spans="1:14" s="24" customFormat="1" ht="22.5">
      <c r="A469" s="413"/>
      <c r="B469" s="896"/>
      <c r="C469" s="1304"/>
      <c r="D469" s="355" t="s">
        <v>10</v>
      </c>
      <c r="E469" s="197"/>
      <c r="F469" s="197"/>
      <c r="G469" s="427">
        <v>4.9960000000000004</v>
      </c>
      <c r="H469" s="360"/>
      <c r="I469" s="360"/>
      <c r="J469" s="1287"/>
      <c r="K469" s="366"/>
      <c r="L469" s="198"/>
      <c r="M469" s="198"/>
      <c r="N469" s="66"/>
    </row>
    <row r="470" spans="1:14" s="24" customFormat="1" ht="22.5">
      <c r="A470" s="413"/>
      <c r="B470" s="897"/>
      <c r="C470" s="1316"/>
      <c r="D470" s="355" t="s">
        <v>11</v>
      </c>
      <c r="E470" s="197"/>
      <c r="F470" s="197"/>
      <c r="G470" s="427">
        <v>0.155</v>
      </c>
      <c r="H470" s="360"/>
      <c r="I470" s="360"/>
      <c r="J470" s="1288"/>
      <c r="K470" s="366"/>
      <c r="L470" s="198"/>
      <c r="M470" s="198"/>
      <c r="N470" s="66"/>
    </row>
    <row r="471" spans="1:14" s="24" customFormat="1" ht="22.5">
      <c r="A471" s="413"/>
      <c r="B471" s="895" t="s">
        <v>267</v>
      </c>
      <c r="C471" s="1263"/>
      <c r="D471" s="351" t="s">
        <v>17</v>
      </c>
      <c r="E471" s="197"/>
      <c r="F471" s="197"/>
      <c r="G471" s="422">
        <f t="shared" ref="G471" si="188">SUM(G472:G474)</f>
        <v>6.2779999999999996</v>
      </c>
      <c r="H471" s="360"/>
      <c r="I471" s="360"/>
      <c r="J471" s="1286" t="s">
        <v>293</v>
      </c>
      <c r="K471" s="366"/>
      <c r="L471" s="198"/>
      <c r="M471" s="198"/>
      <c r="N471" s="66"/>
    </row>
    <row r="472" spans="1:14" s="24" customFormat="1" ht="22.5">
      <c r="A472" s="413"/>
      <c r="B472" s="896"/>
      <c r="C472" s="1304"/>
      <c r="D472" s="355" t="s">
        <v>18</v>
      </c>
      <c r="E472" s="197"/>
      <c r="F472" s="197"/>
      <c r="G472" s="427">
        <v>0</v>
      </c>
      <c r="H472" s="360"/>
      <c r="I472" s="360"/>
      <c r="J472" s="1287"/>
      <c r="K472" s="366"/>
      <c r="L472" s="198"/>
      <c r="M472" s="198"/>
      <c r="N472" s="66"/>
    </row>
    <row r="473" spans="1:14" s="24" customFormat="1" ht="22.5">
      <c r="A473" s="413"/>
      <c r="B473" s="896"/>
      <c r="C473" s="1304"/>
      <c r="D473" s="355" t="s">
        <v>10</v>
      </c>
      <c r="E473" s="197"/>
      <c r="F473" s="197"/>
      <c r="G473" s="427">
        <v>6.09</v>
      </c>
      <c r="H473" s="360"/>
      <c r="I473" s="360"/>
      <c r="J473" s="1287"/>
      <c r="K473" s="366"/>
      <c r="L473" s="198"/>
      <c r="M473" s="198"/>
      <c r="N473" s="66"/>
    </row>
    <row r="474" spans="1:14" s="24" customFormat="1" ht="22.5">
      <c r="A474" s="413"/>
      <c r="B474" s="897"/>
      <c r="C474" s="1316"/>
      <c r="D474" s="355" t="s">
        <v>11</v>
      </c>
      <c r="E474" s="197"/>
      <c r="F474" s="197"/>
      <c r="G474" s="427">
        <v>0.188</v>
      </c>
      <c r="H474" s="360"/>
      <c r="I474" s="360"/>
      <c r="J474" s="1288"/>
      <c r="K474" s="366"/>
      <c r="L474" s="198"/>
      <c r="M474" s="198"/>
      <c r="N474" s="66"/>
    </row>
    <row r="475" spans="1:14" s="24" customFormat="1" ht="22.5">
      <c r="A475" s="413"/>
      <c r="B475" s="895" t="s">
        <v>268</v>
      </c>
      <c r="C475" s="1263"/>
      <c r="D475" s="351" t="s">
        <v>17</v>
      </c>
      <c r="E475" s="197"/>
      <c r="F475" s="197"/>
      <c r="G475" s="422">
        <f t="shared" ref="G475" si="189">SUM(G476:G478)</f>
        <v>0.28000000000000003</v>
      </c>
      <c r="H475" s="360"/>
      <c r="I475" s="360"/>
      <c r="J475" s="1286" t="s">
        <v>294</v>
      </c>
      <c r="K475" s="366"/>
      <c r="L475" s="198"/>
      <c r="M475" s="198"/>
      <c r="N475" s="66"/>
    </row>
    <row r="476" spans="1:14" s="24" customFormat="1" ht="22.5">
      <c r="A476" s="413"/>
      <c r="B476" s="896"/>
      <c r="C476" s="1304"/>
      <c r="D476" s="355" t="s">
        <v>18</v>
      </c>
      <c r="E476" s="197"/>
      <c r="F476" s="197"/>
      <c r="G476" s="427">
        <v>0</v>
      </c>
      <c r="H476" s="360"/>
      <c r="I476" s="360"/>
      <c r="J476" s="1287"/>
      <c r="K476" s="366"/>
      <c r="L476" s="198"/>
      <c r="M476" s="198"/>
      <c r="N476" s="66"/>
    </row>
    <row r="477" spans="1:14" s="24" customFormat="1" ht="22.5">
      <c r="A477" s="413"/>
      <c r="B477" s="896"/>
      <c r="C477" s="1304"/>
      <c r="D477" s="355" t="s">
        <v>10</v>
      </c>
      <c r="E477" s="197"/>
      <c r="F477" s="197"/>
      <c r="G477" s="427">
        <v>0.27200000000000002</v>
      </c>
      <c r="H477" s="360"/>
      <c r="I477" s="360"/>
      <c r="J477" s="1287"/>
      <c r="K477" s="366"/>
      <c r="L477" s="198"/>
      <c r="M477" s="198"/>
      <c r="N477" s="66"/>
    </row>
    <row r="478" spans="1:14" s="24" customFormat="1" ht="22.5">
      <c r="A478" s="413"/>
      <c r="B478" s="897"/>
      <c r="C478" s="1316"/>
      <c r="D478" s="355" t="s">
        <v>11</v>
      </c>
      <c r="E478" s="197"/>
      <c r="F478" s="197"/>
      <c r="G478" s="427">
        <v>8.0000000000000002E-3</v>
      </c>
      <c r="H478" s="360"/>
      <c r="I478" s="360"/>
      <c r="J478" s="1288"/>
      <c r="K478" s="366"/>
      <c r="L478" s="198"/>
      <c r="M478" s="198"/>
      <c r="N478" s="66"/>
    </row>
    <row r="479" spans="1:14" s="24" customFormat="1" ht="22.5">
      <c r="A479" s="413"/>
      <c r="B479" s="895" t="s">
        <v>269</v>
      </c>
      <c r="C479" s="1263"/>
      <c r="D479" s="351" t="s">
        <v>17</v>
      </c>
      <c r="E479" s="197"/>
      <c r="F479" s="197"/>
      <c r="G479" s="422">
        <f t="shared" ref="G479" si="190">SUM(G480:G482)</f>
        <v>1.5629999999999999</v>
      </c>
      <c r="H479" s="360"/>
      <c r="I479" s="360"/>
      <c r="J479" s="1286" t="s">
        <v>311</v>
      </c>
      <c r="K479" s="366"/>
      <c r="L479" s="198"/>
      <c r="M479" s="198"/>
      <c r="N479" s="66"/>
    </row>
    <row r="480" spans="1:14" s="24" customFormat="1" ht="22.5">
      <c r="A480" s="413"/>
      <c r="B480" s="896"/>
      <c r="C480" s="1304"/>
      <c r="D480" s="355" t="s">
        <v>18</v>
      </c>
      <c r="E480" s="197"/>
      <c r="F480" s="197"/>
      <c r="G480" s="427">
        <v>0</v>
      </c>
      <c r="H480" s="360"/>
      <c r="I480" s="360"/>
      <c r="J480" s="1287"/>
      <c r="K480" s="366"/>
      <c r="L480" s="198"/>
      <c r="M480" s="198"/>
      <c r="N480" s="66"/>
    </row>
    <row r="481" spans="1:14" s="24" customFormat="1" ht="22.5">
      <c r="A481" s="413"/>
      <c r="B481" s="896"/>
      <c r="C481" s="1304"/>
      <c r="D481" s="355" t="s">
        <v>10</v>
      </c>
      <c r="E481" s="197"/>
      <c r="F481" s="197"/>
      <c r="G481" s="427">
        <v>1.516</v>
      </c>
      <c r="H481" s="360"/>
      <c r="I481" s="360"/>
      <c r="J481" s="1287"/>
      <c r="K481" s="366"/>
      <c r="L481" s="198"/>
      <c r="M481" s="198"/>
      <c r="N481" s="66"/>
    </row>
    <row r="482" spans="1:14" s="24" customFormat="1" ht="22.5">
      <c r="A482" s="413"/>
      <c r="B482" s="897"/>
      <c r="C482" s="1316"/>
      <c r="D482" s="355" t="s">
        <v>11</v>
      </c>
      <c r="E482" s="197"/>
      <c r="F482" s="197"/>
      <c r="G482" s="427">
        <v>4.7E-2</v>
      </c>
      <c r="H482" s="360"/>
      <c r="I482" s="360"/>
      <c r="J482" s="1288"/>
      <c r="K482" s="366"/>
      <c r="L482" s="198"/>
      <c r="M482" s="198"/>
      <c r="N482" s="66"/>
    </row>
    <row r="483" spans="1:14" s="24" customFormat="1" ht="22.5">
      <c r="A483" s="413"/>
      <c r="B483" s="1096" t="s">
        <v>270</v>
      </c>
      <c r="C483" s="1263"/>
      <c r="D483" s="351" t="s">
        <v>17</v>
      </c>
      <c r="E483" s="197"/>
      <c r="F483" s="197"/>
      <c r="G483" s="422">
        <f t="shared" ref="G483" si="191">SUM(G484:G486)</f>
        <v>25.882000000000001</v>
      </c>
      <c r="H483" s="360"/>
      <c r="I483" s="360"/>
      <c r="J483" s="414"/>
      <c r="K483" s="366"/>
      <c r="L483" s="198"/>
      <c r="M483" s="198"/>
      <c r="N483" s="66"/>
    </row>
    <row r="484" spans="1:14" s="24" customFormat="1" ht="22.5">
      <c r="A484" s="413"/>
      <c r="B484" s="1050"/>
      <c r="C484" s="1304"/>
      <c r="D484" s="355" t="s">
        <v>18</v>
      </c>
      <c r="E484" s="197"/>
      <c r="F484" s="197"/>
      <c r="G484" s="429">
        <f t="shared" ref="G484:G486" si="192">G424+G428+G432+G436+G440+G444+G448+G452+G456+G460+G464+G468+G472+G476+G480</f>
        <v>0</v>
      </c>
      <c r="H484" s="360"/>
      <c r="I484" s="360"/>
      <c r="J484" s="414"/>
      <c r="K484" s="366"/>
      <c r="L484" s="198"/>
      <c r="M484" s="198"/>
      <c r="N484" s="66"/>
    </row>
    <row r="485" spans="1:14" s="24" customFormat="1" ht="22.5">
      <c r="A485" s="413"/>
      <c r="B485" s="1050"/>
      <c r="C485" s="1304"/>
      <c r="D485" s="355" t="s">
        <v>10</v>
      </c>
      <c r="E485" s="197"/>
      <c r="F485" s="197"/>
      <c r="G485" s="429">
        <f t="shared" si="192"/>
        <v>25.106000000000002</v>
      </c>
      <c r="H485" s="360"/>
      <c r="I485" s="360"/>
      <c r="J485" s="414"/>
      <c r="K485" s="366"/>
      <c r="L485" s="198"/>
      <c r="M485" s="198"/>
      <c r="N485" s="66"/>
    </row>
    <row r="486" spans="1:14" s="24" customFormat="1" ht="22.5">
      <c r="A486" s="413"/>
      <c r="B486" s="1097"/>
      <c r="C486" s="1316"/>
      <c r="D486" s="355" t="s">
        <v>11</v>
      </c>
      <c r="E486" s="197"/>
      <c r="F486" s="197"/>
      <c r="G486" s="429">
        <f t="shared" si="192"/>
        <v>0.77600000000000013</v>
      </c>
      <c r="H486" s="360"/>
      <c r="I486" s="360"/>
      <c r="J486" s="414"/>
      <c r="K486" s="366"/>
      <c r="L486" s="198"/>
      <c r="M486" s="198"/>
      <c r="N486" s="66"/>
    </row>
    <row r="487" spans="1:14" s="24" customFormat="1" ht="22.5">
      <c r="A487" s="413"/>
      <c r="B487" s="410"/>
      <c r="C487" s="354"/>
      <c r="D487" s="433"/>
      <c r="E487" s="197"/>
      <c r="F487" s="197"/>
      <c r="G487" s="356"/>
      <c r="H487" s="360"/>
      <c r="I487" s="360"/>
      <c r="J487" s="414"/>
      <c r="K487" s="366"/>
      <c r="L487" s="198"/>
      <c r="M487" s="198"/>
      <c r="N487" s="66"/>
    </row>
    <row r="488" spans="1:14" ht="22.5" customHeight="1">
      <c r="A488" s="399">
        <v>3</v>
      </c>
      <c r="B488" s="1279" t="s">
        <v>40</v>
      </c>
      <c r="C488" s="1280"/>
      <c r="D488" s="1280"/>
      <c r="E488" s="1280"/>
      <c r="F488" s="1280"/>
      <c r="G488" s="1280"/>
      <c r="H488" s="1280"/>
      <c r="I488" s="1280"/>
      <c r="J488" s="1280"/>
      <c r="K488" s="1280"/>
      <c r="L488" s="1280"/>
      <c r="M488" s="1280"/>
      <c r="N488" s="1281"/>
    </row>
    <row r="489" spans="1:14" ht="22.5">
      <c r="A489" s="1282" t="s">
        <v>42</v>
      </c>
      <c r="B489" s="895" t="s">
        <v>35</v>
      </c>
      <c r="C489" s="350"/>
      <c r="D489" s="351" t="s">
        <v>17</v>
      </c>
      <c r="E489" s="56"/>
      <c r="F489" s="56"/>
      <c r="G489" s="352">
        <f t="shared" ref="G489" si="193">SUM(G490:G492)</f>
        <v>0</v>
      </c>
      <c r="H489" s="56"/>
      <c r="I489" s="56"/>
      <c r="J489" s="1230"/>
      <c r="K489" s="365">
        <f t="shared" ref="K489:M489" si="194">SUM(K490:K492)</f>
        <v>0</v>
      </c>
      <c r="L489" s="56">
        <f t="shared" si="194"/>
        <v>0</v>
      </c>
      <c r="M489" s="56">
        <f t="shared" si="194"/>
        <v>0</v>
      </c>
      <c r="N489" s="66">
        <f>E489+H489+I489+K489+L489+M489</f>
        <v>0</v>
      </c>
    </row>
    <row r="490" spans="1:14" ht="23.25">
      <c r="A490" s="1283"/>
      <c r="B490" s="896"/>
      <c r="C490" s="354"/>
      <c r="D490" s="355" t="s">
        <v>18</v>
      </c>
      <c r="E490" s="197"/>
      <c r="F490" s="197"/>
      <c r="G490" s="356"/>
      <c r="H490" s="357"/>
      <c r="I490" s="357"/>
      <c r="J490" s="1231"/>
      <c r="K490" s="366"/>
      <c r="L490" s="198"/>
      <c r="M490" s="198"/>
      <c r="N490" s="222">
        <f t="shared" ref="N490:N492" si="195">E490+H490+I490+K490+L490+M490</f>
        <v>0</v>
      </c>
    </row>
    <row r="491" spans="1:14" ht="23.25">
      <c r="A491" s="1283"/>
      <c r="B491" s="896"/>
      <c r="C491" s="354"/>
      <c r="D491" s="355" t="s">
        <v>10</v>
      </c>
      <c r="E491" s="197"/>
      <c r="F491" s="197"/>
      <c r="G491" s="356"/>
      <c r="H491" s="357"/>
      <c r="I491" s="357"/>
      <c r="J491" s="1231"/>
      <c r="K491" s="366"/>
      <c r="L491" s="198"/>
      <c r="M491" s="198"/>
      <c r="N491" s="222">
        <f t="shared" si="195"/>
        <v>0</v>
      </c>
    </row>
    <row r="492" spans="1:14" ht="22.5">
      <c r="A492" s="1284"/>
      <c r="B492" s="897"/>
      <c r="C492" s="359"/>
      <c r="D492" s="355" t="s">
        <v>11</v>
      </c>
      <c r="E492" s="197"/>
      <c r="F492" s="197"/>
      <c r="G492" s="356"/>
      <c r="H492" s="360"/>
      <c r="I492" s="360"/>
      <c r="J492" s="1232"/>
      <c r="K492" s="366"/>
      <c r="L492" s="198"/>
      <c r="M492" s="198"/>
      <c r="N492" s="66">
        <f t="shared" si="195"/>
        <v>0</v>
      </c>
    </row>
    <row r="493" spans="1:14" s="28" customFormat="1">
      <c r="A493" s="399">
        <v>4</v>
      </c>
      <c r="B493" s="1279" t="s">
        <v>41</v>
      </c>
      <c r="C493" s="1280"/>
      <c r="D493" s="1280"/>
      <c r="E493" s="1280"/>
      <c r="F493" s="1280"/>
      <c r="G493" s="1280"/>
      <c r="H493" s="1280"/>
      <c r="I493" s="1280"/>
      <c r="J493" s="1280"/>
      <c r="K493" s="1280"/>
      <c r="L493" s="1280"/>
      <c r="M493" s="1280"/>
      <c r="N493" s="1281"/>
    </row>
    <row r="494" spans="1:14" ht="22.5" customHeight="1">
      <c r="A494" s="1282" t="s">
        <v>43</v>
      </c>
      <c r="B494" s="910" t="s">
        <v>271</v>
      </c>
      <c r="C494" s="350"/>
      <c r="D494" s="351" t="s">
        <v>17</v>
      </c>
      <c r="E494" s="56"/>
      <c r="F494" s="56"/>
      <c r="G494" s="352">
        <f t="shared" ref="G494" si="196">SUM(G495:G497)</f>
        <v>31.950000000000003</v>
      </c>
      <c r="H494" s="56"/>
      <c r="I494" s="56"/>
      <c r="J494" s="1290" t="s">
        <v>297</v>
      </c>
      <c r="K494" s="365">
        <f t="shared" ref="K494:M494" si="197">SUM(K495:K497)</f>
        <v>0</v>
      </c>
      <c r="L494" s="56">
        <f t="shared" si="197"/>
        <v>0</v>
      </c>
      <c r="M494" s="56">
        <f t="shared" si="197"/>
        <v>0</v>
      </c>
      <c r="N494" s="66">
        <f>E494+H494+I494+K494+L494+M494</f>
        <v>0</v>
      </c>
    </row>
    <row r="495" spans="1:14" ht="23.25">
      <c r="A495" s="1283"/>
      <c r="B495" s="910"/>
      <c r="C495" s="354"/>
      <c r="D495" s="355" t="s">
        <v>18</v>
      </c>
      <c r="E495" s="197"/>
      <c r="F495" s="197"/>
      <c r="G495" s="418">
        <v>0</v>
      </c>
      <c r="H495" s="357"/>
      <c r="I495" s="357"/>
      <c r="J495" s="1291"/>
      <c r="K495" s="366"/>
      <c r="L495" s="198"/>
      <c r="M495" s="198"/>
      <c r="N495" s="222">
        <f t="shared" ref="N495:N497" si="198">E495+H495+I495+K495+L495+M495</f>
        <v>0</v>
      </c>
    </row>
    <row r="496" spans="1:14" ht="23.25">
      <c r="A496" s="1283"/>
      <c r="B496" s="910"/>
      <c r="C496" s="354"/>
      <c r="D496" s="355" t="s">
        <v>10</v>
      </c>
      <c r="E496" s="197"/>
      <c r="F496" s="197"/>
      <c r="G496" s="418">
        <v>30.67</v>
      </c>
      <c r="H496" s="357"/>
      <c r="I496" s="357"/>
      <c r="J496" s="1291"/>
      <c r="K496" s="366"/>
      <c r="L496" s="198"/>
      <c r="M496" s="198"/>
      <c r="N496" s="222">
        <f t="shared" si="198"/>
        <v>0</v>
      </c>
    </row>
    <row r="497" spans="1:14" ht="234.75" customHeight="1">
      <c r="A497" s="1284"/>
      <c r="B497" s="910"/>
      <c r="C497" s="359"/>
      <c r="D497" s="355" t="s">
        <v>11</v>
      </c>
      <c r="E497" s="197"/>
      <c r="F497" s="197"/>
      <c r="G497" s="419">
        <v>1.28</v>
      </c>
      <c r="H497" s="360"/>
      <c r="I497" s="360"/>
      <c r="J497" s="1292"/>
      <c r="K497" s="366"/>
      <c r="L497" s="198"/>
      <c r="M497" s="198"/>
      <c r="N497" s="66">
        <f t="shared" si="198"/>
        <v>0</v>
      </c>
    </row>
    <row r="498" spans="1:14" ht="22.5">
      <c r="A498" s="1282" t="s">
        <v>46</v>
      </c>
      <c r="B498" s="895" t="s">
        <v>35</v>
      </c>
      <c r="C498" s="350"/>
      <c r="D498" s="351" t="s">
        <v>17</v>
      </c>
      <c r="E498" s="56"/>
      <c r="F498" s="56"/>
      <c r="G498" s="352">
        <f t="shared" ref="G498" si="199">SUM(G499:G501)</f>
        <v>0</v>
      </c>
      <c r="H498" s="56"/>
      <c r="I498" s="56"/>
      <c r="J498" s="1230"/>
      <c r="K498" s="365">
        <f t="shared" ref="K498:M498" si="200">SUM(K499:K501)</f>
        <v>0</v>
      </c>
      <c r="L498" s="56">
        <f t="shared" si="200"/>
        <v>0</v>
      </c>
      <c r="M498" s="56">
        <f t="shared" si="200"/>
        <v>0</v>
      </c>
      <c r="N498" s="66">
        <f>E498+H498+I498+K498+L498+M498</f>
        <v>0</v>
      </c>
    </row>
    <row r="499" spans="1:14" ht="23.25">
      <c r="A499" s="1283"/>
      <c r="B499" s="896"/>
      <c r="C499" s="354"/>
      <c r="D499" s="355" t="s">
        <v>18</v>
      </c>
      <c r="E499" s="197"/>
      <c r="F499" s="197"/>
      <c r="G499" s="356"/>
      <c r="H499" s="357"/>
      <c r="I499" s="357"/>
      <c r="J499" s="1231"/>
      <c r="K499" s="366"/>
      <c r="L499" s="198"/>
      <c r="M499" s="198"/>
      <c r="N499" s="222">
        <f t="shared" ref="N499:N501" si="201">E499+H499+I499+K499+L499+M499</f>
        <v>0</v>
      </c>
    </row>
    <row r="500" spans="1:14" ht="23.25">
      <c r="A500" s="1283"/>
      <c r="B500" s="896"/>
      <c r="C500" s="354"/>
      <c r="D500" s="355" t="s">
        <v>10</v>
      </c>
      <c r="E500" s="197"/>
      <c r="F500" s="197"/>
      <c r="G500" s="356"/>
      <c r="H500" s="357"/>
      <c r="I500" s="357"/>
      <c r="J500" s="1231"/>
      <c r="K500" s="366"/>
      <c r="L500" s="198"/>
      <c r="M500" s="198"/>
      <c r="N500" s="222">
        <f t="shared" si="201"/>
        <v>0</v>
      </c>
    </row>
    <row r="501" spans="1:14" ht="22.5">
      <c r="A501" s="1284"/>
      <c r="B501" s="897"/>
      <c r="C501" s="359"/>
      <c r="D501" s="355" t="s">
        <v>11</v>
      </c>
      <c r="E501" s="197"/>
      <c r="F501" s="197"/>
      <c r="G501" s="356"/>
      <c r="H501" s="360"/>
      <c r="I501" s="360"/>
      <c r="J501" s="1232"/>
      <c r="K501" s="366"/>
      <c r="L501" s="198"/>
      <c r="M501" s="198"/>
      <c r="N501" s="66">
        <f t="shared" si="201"/>
        <v>0</v>
      </c>
    </row>
    <row r="502" spans="1:14">
      <c r="A502" s="392" t="s">
        <v>47</v>
      </c>
      <c r="B502" s="315"/>
      <c r="C502" s="393"/>
      <c r="D502" s="394"/>
      <c r="E502" s="395"/>
      <c r="F502" s="395"/>
      <c r="G502" s="395"/>
      <c r="H502" s="395"/>
      <c r="I502" s="395"/>
      <c r="J502" s="395"/>
      <c r="K502" s="396"/>
      <c r="L502" s="397"/>
      <c r="M502" s="397"/>
      <c r="N502" s="398"/>
    </row>
    <row r="503" spans="1:14">
      <c r="A503" s="399">
        <v>5</v>
      </c>
      <c r="B503" s="1279" t="s">
        <v>44</v>
      </c>
      <c r="C503" s="1280"/>
      <c r="D503" s="1280"/>
      <c r="E503" s="1280"/>
      <c r="F503" s="1280"/>
      <c r="G503" s="1280"/>
      <c r="H503" s="1280"/>
      <c r="I503" s="1280"/>
      <c r="J503" s="1280"/>
      <c r="K503" s="1280"/>
      <c r="L503" s="1280"/>
      <c r="M503" s="1280"/>
      <c r="N503" s="1281"/>
    </row>
    <row r="504" spans="1:14" ht="22.5">
      <c r="A504" s="1282" t="s">
        <v>331</v>
      </c>
      <c r="B504" s="895" t="s">
        <v>35</v>
      </c>
      <c r="C504" s="350"/>
      <c r="D504" s="351" t="s">
        <v>17</v>
      </c>
      <c r="E504" s="56"/>
      <c r="F504" s="56"/>
      <c r="G504" s="352">
        <f t="shared" ref="G504" si="202">SUM(G505:G507)</f>
        <v>0</v>
      </c>
      <c r="H504" s="56"/>
      <c r="I504" s="56"/>
      <c r="J504" s="1230"/>
      <c r="K504" s="365">
        <f t="shared" ref="K504:M504" si="203">SUM(K505:K507)</f>
        <v>0</v>
      </c>
      <c r="L504" s="56">
        <f t="shared" si="203"/>
        <v>0</v>
      </c>
      <c r="M504" s="56">
        <f t="shared" si="203"/>
        <v>0</v>
      </c>
      <c r="N504" s="66">
        <f>E504+H504+I504+K504+L504+M504</f>
        <v>0</v>
      </c>
    </row>
    <row r="505" spans="1:14" ht="23.25">
      <c r="A505" s="1283"/>
      <c r="B505" s="896"/>
      <c r="C505" s="354"/>
      <c r="D505" s="355" t="s">
        <v>18</v>
      </c>
      <c r="E505" s="197"/>
      <c r="F505" s="197"/>
      <c r="G505" s="356"/>
      <c r="H505" s="357"/>
      <c r="I505" s="357"/>
      <c r="J505" s="1231"/>
      <c r="K505" s="366"/>
      <c r="L505" s="198"/>
      <c r="M505" s="198"/>
      <c r="N505" s="222">
        <f t="shared" ref="N505:N507" si="204">E505+H505+I505+K505+L505+M505</f>
        <v>0</v>
      </c>
    </row>
    <row r="506" spans="1:14" ht="23.25">
      <c r="A506" s="1283"/>
      <c r="B506" s="896"/>
      <c r="C506" s="354"/>
      <c r="D506" s="355" t="s">
        <v>10</v>
      </c>
      <c r="E506" s="197"/>
      <c r="F506" s="197"/>
      <c r="G506" s="356"/>
      <c r="H506" s="357"/>
      <c r="I506" s="357"/>
      <c r="J506" s="1231"/>
      <c r="K506" s="366"/>
      <c r="L506" s="198"/>
      <c r="M506" s="198"/>
      <c r="N506" s="222">
        <f t="shared" si="204"/>
        <v>0</v>
      </c>
    </row>
    <row r="507" spans="1:14" ht="22.5">
      <c r="A507" s="1284"/>
      <c r="B507" s="897"/>
      <c r="C507" s="359"/>
      <c r="D507" s="355" t="s">
        <v>11</v>
      </c>
      <c r="E507" s="197"/>
      <c r="F507" s="197"/>
      <c r="G507" s="356"/>
      <c r="H507" s="360"/>
      <c r="I507" s="360"/>
      <c r="J507" s="1232"/>
      <c r="K507" s="366"/>
      <c r="L507" s="198"/>
      <c r="M507" s="198"/>
      <c r="N507" s="66">
        <f t="shared" si="204"/>
        <v>0</v>
      </c>
    </row>
    <row r="508" spans="1:14" s="36" customFormat="1" ht="22.5">
      <c r="A508" s="1283" t="s">
        <v>332</v>
      </c>
      <c r="B508" s="896" t="s">
        <v>35</v>
      </c>
      <c r="C508" s="400"/>
      <c r="D508" s="351" t="s">
        <v>17</v>
      </c>
      <c r="E508" s="56"/>
      <c r="F508" s="56"/>
      <c r="G508" s="352">
        <f t="shared" ref="G508" si="205">SUM(G509:G511)</f>
        <v>0</v>
      </c>
      <c r="H508" s="401"/>
      <c r="I508" s="401"/>
      <c r="J508" s="1289"/>
      <c r="K508" s="402"/>
    </row>
    <row r="509" spans="1:14" s="36" customFormat="1" ht="19.5">
      <c r="A509" s="1283"/>
      <c r="B509" s="896"/>
      <c r="C509" s="354"/>
      <c r="D509" s="355" t="s">
        <v>18</v>
      </c>
      <c r="E509" s="197"/>
      <c r="F509" s="197"/>
      <c r="G509" s="356"/>
      <c r="H509" s="357"/>
      <c r="I509" s="357"/>
      <c r="J509" s="1231"/>
      <c r="K509" s="402"/>
    </row>
    <row r="510" spans="1:14" s="36" customFormat="1" ht="19.5">
      <c r="A510" s="1283"/>
      <c r="B510" s="896"/>
      <c r="C510" s="354"/>
      <c r="D510" s="355" t="s">
        <v>10</v>
      </c>
      <c r="E510" s="197"/>
      <c r="F510" s="197"/>
      <c r="G510" s="356"/>
      <c r="H510" s="357"/>
      <c r="I510" s="357"/>
      <c r="J510" s="1231"/>
      <c r="K510" s="402"/>
    </row>
    <row r="511" spans="1:14" s="36" customFormat="1" ht="19.5">
      <c r="A511" s="1284"/>
      <c r="B511" s="897"/>
      <c r="C511" s="359"/>
      <c r="D511" s="355" t="s">
        <v>11</v>
      </c>
      <c r="E511" s="197"/>
      <c r="F511" s="197"/>
      <c r="G511" s="356"/>
      <c r="H511" s="360"/>
      <c r="I511" s="360"/>
      <c r="J511" s="1232"/>
      <c r="K511" s="402"/>
    </row>
    <row r="512" spans="1:14" ht="21" thickBot="1">
      <c r="A512" s="403" t="s">
        <v>47</v>
      </c>
      <c r="B512" s="404"/>
      <c r="C512" s="404"/>
      <c r="D512" s="405"/>
      <c r="E512" s="406"/>
      <c r="F512" s="406"/>
      <c r="G512" s="406"/>
      <c r="H512" s="406"/>
      <c r="I512" s="406"/>
      <c r="J512" s="406"/>
    </row>
  </sheetData>
  <mergeCells count="423">
    <mergeCell ref="J463:J466"/>
    <mergeCell ref="J467:J470"/>
    <mergeCell ref="J471:J474"/>
    <mergeCell ref="J475:J478"/>
    <mergeCell ref="J479:J482"/>
    <mergeCell ref="B483:B486"/>
    <mergeCell ref="C463:C466"/>
    <mergeCell ref="C467:C470"/>
    <mergeCell ref="C471:C474"/>
    <mergeCell ref="C475:C478"/>
    <mergeCell ref="C479:C482"/>
    <mergeCell ref="C483:C486"/>
    <mergeCell ref="C413:C416"/>
    <mergeCell ref="C423:C426"/>
    <mergeCell ref="C427:C430"/>
    <mergeCell ref="C439:C442"/>
    <mergeCell ref="C443:C446"/>
    <mergeCell ref="C447:C450"/>
    <mergeCell ref="C451:C454"/>
    <mergeCell ref="C455:C458"/>
    <mergeCell ref="C459:C462"/>
    <mergeCell ref="C431:C434"/>
    <mergeCell ref="B422:N422"/>
    <mergeCell ref="C435:C438"/>
    <mergeCell ref="B459:B462"/>
    <mergeCell ref="J459:J462"/>
    <mergeCell ref="A423:A426"/>
    <mergeCell ref="B423:B426"/>
    <mergeCell ref="J423:J426"/>
    <mergeCell ref="A427:A430"/>
    <mergeCell ref="B427:B430"/>
    <mergeCell ref="J427:J430"/>
    <mergeCell ref="B412:N412"/>
    <mergeCell ref="J431:J434"/>
    <mergeCell ref="A112:O112"/>
    <mergeCell ref="A125:O125"/>
    <mergeCell ref="B129:B132"/>
    <mergeCell ref="J129:J132"/>
    <mergeCell ref="C129:C132"/>
    <mergeCell ref="A142:O142"/>
    <mergeCell ref="A171:O171"/>
    <mergeCell ref="C175:C178"/>
    <mergeCell ref="A287:O287"/>
    <mergeCell ref="A413:A416"/>
    <mergeCell ref="B413:B416"/>
    <mergeCell ref="J413:J416"/>
    <mergeCell ref="A417:A420"/>
    <mergeCell ref="B417:B420"/>
    <mergeCell ref="J417:J420"/>
    <mergeCell ref="A398:A401"/>
    <mergeCell ref="A40:O40"/>
    <mergeCell ref="A41:A44"/>
    <mergeCell ref="B41:B44"/>
    <mergeCell ref="C36:C39"/>
    <mergeCell ref="C41:C44"/>
    <mergeCell ref="J41:J44"/>
    <mergeCell ref="A88:O88"/>
    <mergeCell ref="C120:J120"/>
    <mergeCell ref="K120:N120"/>
    <mergeCell ref="C116:C119"/>
    <mergeCell ref="C108:C111"/>
    <mergeCell ref="A92:A95"/>
    <mergeCell ref="B92:B95"/>
    <mergeCell ref="C92:C95"/>
    <mergeCell ref="J92:J95"/>
    <mergeCell ref="B96:B99"/>
    <mergeCell ref="B100:B103"/>
    <mergeCell ref="C96:C99"/>
    <mergeCell ref="C100:C103"/>
    <mergeCell ref="J96:J99"/>
    <mergeCell ref="J100:J103"/>
    <mergeCell ref="B104:B107"/>
    <mergeCell ref="C104:C107"/>
    <mergeCell ref="J104:J107"/>
    <mergeCell ref="B503:N503"/>
    <mergeCell ref="A504:A507"/>
    <mergeCell ref="B504:B507"/>
    <mergeCell ref="J504:J507"/>
    <mergeCell ref="A508:A511"/>
    <mergeCell ref="B508:B511"/>
    <mergeCell ref="J508:J511"/>
    <mergeCell ref="B493:N493"/>
    <mergeCell ref="A494:A497"/>
    <mergeCell ref="B494:B497"/>
    <mergeCell ref="J494:J497"/>
    <mergeCell ref="A498:A501"/>
    <mergeCell ref="B498:B501"/>
    <mergeCell ref="J498:J501"/>
    <mergeCell ref="B488:N488"/>
    <mergeCell ref="A489:A492"/>
    <mergeCell ref="B489:B492"/>
    <mergeCell ref="J489:J492"/>
    <mergeCell ref="B431:B434"/>
    <mergeCell ref="B435:B438"/>
    <mergeCell ref="B439:B442"/>
    <mergeCell ref="B443:B446"/>
    <mergeCell ref="B447:B450"/>
    <mergeCell ref="B451:B454"/>
    <mergeCell ref="B463:B466"/>
    <mergeCell ref="B467:B470"/>
    <mergeCell ref="B471:B474"/>
    <mergeCell ref="B475:B478"/>
    <mergeCell ref="B479:B482"/>
    <mergeCell ref="A431:A434"/>
    <mergeCell ref="A435:A438"/>
    <mergeCell ref="J435:J438"/>
    <mergeCell ref="J439:J442"/>
    <mergeCell ref="J443:J446"/>
    <mergeCell ref="J447:J450"/>
    <mergeCell ref="J451:J454"/>
    <mergeCell ref="J455:J458"/>
    <mergeCell ref="B455:B458"/>
    <mergeCell ref="C398:C401"/>
    <mergeCell ref="J398:J401"/>
    <mergeCell ref="B399:B401"/>
    <mergeCell ref="A406:N406"/>
    <mergeCell ref="A408:A411"/>
    <mergeCell ref="B408:B411"/>
    <mergeCell ref="C408:C411"/>
    <mergeCell ref="J408:J411"/>
    <mergeCell ref="A391:A392"/>
    <mergeCell ref="C393:J393"/>
    <mergeCell ref="K393:N393"/>
    <mergeCell ref="A394:A397"/>
    <mergeCell ref="B394:B397"/>
    <mergeCell ref="J394:J397"/>
    <mergeCell ref="C384:J384"/>
    <mergeCell ref="K384:N384"/>
    <mergeCell ref="A385:A388"/>
    <mergeCell ref="B385:B388"/>
    <mergeCell ref="J385:J388"/>
    <mergeCell ref="A390:N390"/>
    <mergeCell ref="C377:J377"/>
    <mergeCell ref="K377:N377"/>
    <mergeCell ref="A378:A381"/>
    <mergeCell ref="B378:B381"/>
    <mergeCell ref="J378:J381"/>
    <mergeCell ref="A382:A383"/>
    <mergeCell ref="A369:A372"/>
    <mergeCell ref="C369:C372"/>
    <mergeCell ref="J369:J372"/>
    <mergeCell ref="B370:B372"/>
    <mergeCell ref="A374:N374"/>
    <mergeCell ref="A375:A376"/>
    <mergeCell ref="A362:A363"/>
    <mergeCell ref="C364:J364"/>
    <mergeCell ref="K364:N364"/>
    <mergeCell ref="A365:A368"/>
    <mergeCell ref="B365:B368"/>
    <mergeCell ref="J365:J368"/>
    <mergeCell ref="C355:J355"/>
    <mergeCell ref="K355:N355"/>
    <mergeCell ref="A356:A359"/>
    <mergeCell ref="B356:B359"/>
    <mergeCell ref="J356:J359"/>
    <mergeCell ref="A361:N361"/>
    <mergeCell ref="C348:J348"/>
    <mergeCell ref="K348:N348"/>
    <mergeCell ref="A349:A352"/>
    <mergeCell ref="B349:B352"/>
    <mergeCell ref="J349:J352"/>
    <mergeCell ref="A353:A354"/>
    <mergeCell ref="A340:A343"/>
    <mergeCell ref="C340:C343"/>
    <mergeCell ref="J340:J343"/>
    <mergeCell ref="B341:B343"/>
    <mergeCell ref="A345:N345"/>
    <mergeCell ref="A346:A347"/>
    <mergeCell ref="A333:A334"/>
    <mergeCell ref="C335:J335"/>
    <mergeCell ref="K335:N335"/>
    <mergeCell ref="A336:A339"/>
    <mergeCell ref="B336:B339"/>
    <mergeCell ref="J336:J339"/>
    <mergeCell ref="C326:J326"/>
    <mergeCell ref="K326:N326"/>
    <mergeCell ref="A327:A330"/>
    <mergeCell ref="B327:B330"/>
    <mergeCell ref="J327:J330"/>
    <mergeCell ref="A332:N332"/>
    <mergeCell ref="C319:J319"/>
    <mergeCell ref="K319:N319"/>
    <mergeCell ref="A320:A323"/>
    <mergeCell ref="B320:B323"/>
    <mergeCell ref="J320:J323"/>
    <mergeCell ref="A324:A325"/>
    <mergeCell ref="A311:A314"/>
    <mergeCell ref="C311:C314"/>
    <mergeCell ref="J311:J314"/>
    <mergeCell ref="B312:B314"/>
    <mergeCell ref="A317:A318"/>
    <mergeCell ref="A316:O316"/>
    <mergeCell ref="A304:A305"/>
    <mergeCell ref="C306:J306"/>
    <mergeCell ref="K306:N306"/>
    <mergeCell ref="A307:A310"/>
    <mergeCell ref="B307:B310"/>
    <mergeCell ref="J307:J310"/>
    <mergeCell ref="C297:J297"/>
    <mergeCell ref="K297:N297"/>
    <mergeCell ref="A298:A301"/>
    <mergeCell ref="B298:B301"/>
    <mergeCell ref="J298:J301"/>
    <mergeCell ref="A303:N303"/>
    <mergeCell ref="C290:J290"/>
    <mergeCell ref="K290:N290"/>
    <mergeCell ref="A291:A294"/>
    <mergeCell ref="B291:B294"/>
    <mergeCell ref="J291:J294"/>
    <mergeCell ref="A295:A296"/>
    <mergeCell ref="A282:A285"/>
    <mergeCell ref="C282:C285"/>
    <mergeCell ref="J282:J285"/>
    <mergeCell ref="B283:B285"/>
    <mergeCell ref="A288:A289"/>
    <mergeCell ref="A275:A276"/>
    <mergeCell ref="C277:J277"/>
    <mergeCell ref="K277:N277"/>
    <mergeCell ref="A278:A281"/>
    <mergeCell ref="B278:B281"/>
    <mergeCell ref="J278:J281"/>
    <mergeCell ref="C268:J268"/>
    <mergeCell ref="K268:N268"/>
    <mergeCell ref="A269:A272"/>
    <mergeCell ref="B269:B272"/>
    <mergeCell ref="J269:J272"/>
    <mergeCell ref="A274:N274"/>
    <mergeCell ref="C261:J261"/>
    <mergeCell ref="K261:N261"/>
    <mergeCell ref="A262:A265"/>
    <mergeCell ref="B262:B265"/>
    <mergeCell ref="J262:J265"/>
    <mergeCell ref="A266:A267"/>
    <mergeCell ref="A253:A256"/>
    <mergeCell ref="C253:C256"/>
    <mergeCell ref="J253:J256"/>
    <mergeCell ref="B254:B256"/>
    <mergeCell ref="A258:N258"/>
    <mergeCell ref="A259:A260"/>
    <mergeCell ref="A246:A247"/>
    <mergeCell ref="C248:J248"/>
    <mergeCell ref="K248:N248"/>
    <mergeCell ref="A249:A252"/>
    <mergeCell ref="B249:B252"/>
    <mergeCell ref="J249:J252"/>
    <mergeCell ref="C239:J239"/>
    <mergeCell ref="K239:N239"/>
    <mergeCell ref="A240:A243"/>
    <mergeCell ref="B240:B243"/>
    <mergeCell ref="J240:J243"/>
    <mergeCell ref="A245:N245"/>
    <mergeCell ref="C232:J232"/>
    <mergeCell ref="K232:N232"/>
    <mergeCell ref="A233:A236"/>
    <mergeCell ref="B233:B236"/>
    <mergeCell ref="J233:J236"/>
    <mergeCell ref="A237:A238"/>
    <mergeCell ref="A224:A227"/>
    <mergeCell ref="C224:C227"/>
    <mergeCell ref="J224:J227"/>
    <mergeCell ref="B225:B227"/>
    <mergeCell ref="A229:N229"/>
    <mergeCell ref="A230:A231"/>
    <mergeCell ref="A217:A218"/>
    <mergeCell ref="C219:J219"/>
    <mergeCell ref="K219:N219"/>
    <mergeCell ref="A220:A223"/>
    <mergeCell ref="B220:B223"/>
    <mergeCell ref="J220:J223"/>
    <mergeCell ref="C210:J210"/>
    <mergeCell ref="K210:N210"/>
    <mergeCell ref="A211:A214"/>
    <mergeCell ref="B211:B214"/>
    <mergeCell ref="J211:J214"/>
    <mergeCell ref="A216:N216"/>
    <mergeCell ref="C203:J203"/>
    <mergeCell ref="K203:N203"/>
    <mergeCell ref="A204:A207"/>
    <mergeCell ref="B204:B207"/>
    <mergeCell ref="J204:J207"/>
    <mergeCell ref="A208:A209"/>
    <mergeCell ref="A195:A198"/>
    <mergeCell ref="C195:C198"/>
    <mergeCell ref="J195:J198"/>
    <mergeCell ref="B196:B198"/>
    <mergeCell ref="A200:N200"/>
    <mergeCell ref="A201:A202"/>
    <mergeCell ref="A188:A189"/>
    <mergeCell ref="C190:J190"/>
    <mergeCell ref="K190:N190"/>
    <mergeCell ref="A191:A194"/>
    <mergeCell ref="B191:B194"/>
    <mergeCell ref="J191:J194"/>
    <mergeCell ref="C181:J181"/>
    <mergeCell ref="K181:N181"/>
    <mergeCell ref="A182:A185"/>
    <mergeCell ref="B182:B185"/>
    <mergeCell ref="J182:J185"/>
    <mergeCell ref="A187:N187"/>
    <mergeCell ref="C174:J174"/>
    <mergeCell ref="K174:N174"/>
    <mergeCell ref="A175:A178"/>
    <mergeCell ref="B175:B178"/>
    <mergeCell ref="J175:J178"/>
    <mergeCell ref="A179:A180"/>
    <mergeCell ref="A166:A169"/>
    <mergeCell ref="C166:C169"/>
    <mergeCell ref="J166:J169"/>
    <mergeCell ref="B167:B169"/>
    <mergeCell ref="A172:A173"/>
    <mergeCell ref="A159:A160"/>
    <mergeCell ref="C161:J161"/>
    <mergeCell ref="K161:N161"/>
    <mergeCell ref="A162:A165"/>
    <mergeCell ref="B162:B165"/>
    <mergeCell ref="J162:J165"/>
    <mergeCell ref="C152:J152"/>
    <mergeCell ref="K152:N152"/>
    <mergeCell ref="A153:A156"/>
    <mergeCell ref="B153:B156"/>
    <mergeCell ref="J153:J156"/>
    <mergeCell ref="A158:N158"/>
    <mergeCell ref="C145:J145"/>
    <mergeCell ref="K145:N145"/>
    <mergeCell ref="A146:A149"/>
    <mergeCell ref="B146:B149"/>
    <mergeCell ref="J146:J149"/>
    <mergeCell ref="A150:A151"/>
    <mergeCell ref="A137:A140"/>
    <mergeCell ref="C137:C140"/>
    <mergeCell ref="J137:J140"/>
    <mergeCell ref="B138:B140"/>
    <mergeCell ref="A143:A144"/>
    <mergeCell ref="A126:A127"/>
    <mergeCell ref="C128:J128"/>
    <mergeCell ref="K128:N128"/>
    <mergeCell ref="A133:A136"/>
    <mergeCell ref="B133:B136"/>
    <mergeCell ref="J133:J136"/>
    <mergeCell ref="C133:C136"/>
    <mergeCell ref="A113:A114"/>
    <mergeCell ref="C115:J115"/>
    <mergeCell ref="K115:N115"/>
    <mergeCell ref="A116:A119"/>
    <mergeCell ref="B116:B119"/>
    <mergeCell ref="J116:J119"/>
    <mergeCell ref="A121:A124"/>
    <mergeCell ref="B121:B124"/>
    <mergeCell ref="C121:C124"/>
    <mergeCell ref="A89:A90"/>
    <mergeCell ref="C91:J91"/>
    <mergeCell ref="K91:N91"/>
    <mergeCell ref="A108:A111"/>
    <mergeCell ref="B108:B111"/>
    <mergeCell ref="J108:J111"/>
    <mergeCell ref="A79:A82"/>
    <mergeCell ref="B79:B82"/>
    <mergeCell ref="J79:J82"/>
    <mergeCell ref="A83:A86"/>
    <mergeCell ref="C83:C86"/>
    <mergeCell ref="J83:J86"/>
    <mergeCell ref="B84:B86"/>
    <mergeCell ref="A70:A73"/>
    <mergeCell ref="B70:B73"/>
    <mergeCell ref="J70:J73"/>
    <mergeCell ref="A75:N75"/>
    <mergeCell ref="A76:A77"/>
    <mergeCell ref="C78:J78"/>
    <mergeCell ref="K78:N78"/>
    <mergeCell ref="A63:A66"/>
    <mergeCell ref="B63:B66"/>
    <mergeCell ref="J63:J66"/>
    <mergeCell ref="A67:A68"/>
    <mergeCell ref="C69:J69"/>
    <mergeCell ref="K69:N69"/>
    <mergeCell ref="A53:A54"/>
    <mergeCell ref="A55:A56"/>
    <mergeCell ref="A57:A58"/>
    <mergeCell ref="A59:N59"/>
    <mergeCell ref="A60:A61"/>
    <mergeCell ref="C62:J62"/>
    <mergeCell ref="K62:N62"/>
    <mergeCell ref="A45:A48"/>
    <mergeCell ref="C45:C48"/>
    <mergeCell ref="J45:J48"/>
    <mergeCell ref="B46:B48"/>
    <mergeCell ref="A50:N50"/>
    <mergeCell ref="A51:A52"/>
    <mergeCell ref="A33:A34"/>
    <mergeCell ref="C35:J35"/>
    <mergeCell ref="K35:N35"/>
    <mergeCell ref="A36:A39"/>
    <mergeCell ref="B36:B39"/>
    <mergeCell ref="J36:J39"/>
    <mergeCell ref="A24:A25"/>
    <mergeCell ref="C26:J26"/>
    <mergeCell ref="K26:N26"/>
    <mergeCell ref="A27:A30"/>
    <mergeCell ref="B27:B30"/>
    <mergeCell ref="J27:J30"/>
    <mergeCell ref="A32:O32"/>
    <mergeCell ref="C19:J19"/>
    <mergeCell ref="K19:N19"/>
    <mergeCell ref="A20:A23"/>
    <mergeCell ref="B20:B23"/>
    <mergeCell ref="J20:J23"/>
    <mergeCell ref="A5:A8"/>
    <mergeCell ref="B5:B8"/>
    <mergeCell ref="C5:C8"/>
    <mergeCell ref="J5:J8"/>
    <mergeCell ref="A10:A13"/>
    <mergeCell ref="B10:B13"/>
    <mergeCell ref="C10:C13"/>
    <mergeCell ref="J10:J13"/>
    <mergeCell ref="A2:J2"/>
    <mergeCell ref="K2:N2"/>
    <mergeCell ref="C3:D3"/>
    <mergeCell ref="E3:I3"/>
    <mergeCell ref="J3:J4"/>
    <mergeCell ref="L3:M3"/>
    <mergeCell ref="N3:N4"/>
    <mergeCell ref="A16:N16"/>
    <mergeCell ref="A17:A18"/>
  </mergeCells>
  <pageMargins left="0.19685039370078741" right="0.19685039370078741" top="0.19685039370078741" bottom="0.19685039370078741" header="0.19685039370078741" footer="0.19685039370078741"/>
  <pageSetup paperSize="9" scale="45" orientation="landscape" horizontalDpi="0" verticalDpi="0" r:id="rId1"/>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Приложение 1 (ОТЧЕТНЫЙ ПЕРИОД)</vt:lpstr>
      <vt:lpstr>Приложение 2 (СВОД)</vt:lpstr>
      <vt:lpstr>ЗАВЕРШЕННЫЕ МЕРОПРИЯТИЯ</vt:lpstr>
      <vt:lpstr>'Приложение 1 (ОТЧЕТНЫЙ ПЕРИОД)'!Заголовки_для_печати</vt:lpstr>
      <vt:lpstr>'Приложение 2 (СВОД)'!Заголовки_для_печати</vt:lpstr>
      <vt:lpstr>'Приложение 2 (СВОД)'!Область_печати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Митрофанова Екатерина Вадимовна</dc:creator>
  <cp:lastModifiedBy>vlasova_va</cp:lastModifiedBy>
  <cp:revision>3</cp:revision>
  <cp:lastPrinted>2020-06-09T06:41:56Z</cp:lastPrinted>
  <dcterms:created xsi:type="dcterms:W3CDTF">2018-11-23T05:25:27Z</dcterms:created>
  <dcterms:modified xsi:type="dcterms:W3CDTF">2020-06-29T06:56:05Z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WorkbookGuid">
    <vt:lpwstr>8bdba8e8-9164-4f51-a7c8-3f08107642d0</vt:lpwstr>
  </property>
</Properties>
</file>