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6380" windowHeight="8190" tabRatio="500"/>
  </bookViews>
  <sheets>
    <sheet name="Приложение 1 (ОТЧЕТНЫЙ ПЕРИОД)" sheetId="3" r:id="rId1"/>
    <sheet name="Приложение 2 (СВОД)" sheetId="4" r:id="rId2"/>
    <sheet name="ЗАВЕРШЕННЫЕ МЕРОПРИЯТИЯ" sheetId="7" r:id="rId3"/>
  </sheets>
  <externalReferences>
    <externalReference r:id="rId4"/>
  </externalReferences>
  <definedNames>
    <definedName name="_xlnm.Print_Titles" localSheetId="0">'Приложение 1 (ОТЧЕТНЫЙ ПЕРИОД)'!$3:$4</definedName>
    <definedName name="_xlnm.Print_Titles" localSheetId="1">'Приложение 2 (СВОД)'!$3:$4</definedName>
    <definedName name="_xlnm.Print_Area" localSheetId="1">'Приложение 2 (СВОД)'!$A$1:$N$139</definedName>
  </definedNames>
  <calcPr calcId="124519"/>
  <extLst>
    <ext xmlns:loext="http://schemas.libreoffice.org/" uri="{7626C862-2A13-11E5-B345-FEFF819CDC9F}">
      <loext:extCalcPr stringRefSyntax="ExcelA1"/>
    </ext>
  </extLst>
</workbook>
</file>

<file path=xl/calcChain.xml><?xml version="1.0" encoding="utf-8"?>
<calcChain xmlns="http://schemas.openxmlformats.org/spreadsheetml/2006/main">
  <c r="M533" i="3"/>
  <c r="L533"/>
  <c r="M532"/>
  <c r="L532"/>
  <c r="K533"/>
  <c r="K532"/>
  <c r="K530" s="1"/>
  <c r="M531"/>
  <c r="L531"/>
  <c r="N531" s="1"/>
  <c r="K531"/>
  <c r="I533"/>
  <c r="H533"/>
  <c r="G533"/>
  <c r="F533"/>
  <c r="I532"/>
  <c r="H532"/>
  <c r="G532"/>
  <c r="F532"/>
  <c r="I531"/>
  <c r="H531"/>
  <c r="G531"/>
  <c r="F531"/>
  <c r="E533"/>
  <c r="E532"/>
  <c r="E531"/>
  <c r="N528"/>
  <c r="N527"/>
  <c r="M525"/>
  <c r="L525"/>
  <c r="K525"/>
  <c r="N521"/>
  <c r="M521"/>
  <c r="L521"/>
  <c r="K521"/>
  <c r="N517"/>
  <c r="M517"/>
  <c r="L517"/>
  <c r="K517"/>
  <c r="N513"/>
  <c r="M513"/>
  <c r="L513"/>
  <c r="K513"/>
  <c r="N496"/>
  <c r="M496"/>
  <c r="L496"/>
  <c r="K496"/>
  <c r="N492"/>
  <c r="M492"/>
  <c r="L492"/>
  <c r="K492"/>
  <c r="N488"/>
  <c r="M488"/>
  <c r="L488"/>
  <c r="K488"/>
  <c r="N474"/>
  <c r="M474"/>
  <c r="L474"/>
  <c r="K474"/>
  <c r="N470"/>
  <c r="M470"/>
  <c r="L470"/>
  <c r="K470"/>
  <c r="I525"/>
  <c r="H525"/>
  <c r="G525"/>
  <c r="F525"/>
  <c r="E525"/>
  <c r="I521"/>
  <c r="H521"/>
  <c r="G521"/>
  <c r="F521"/>
  <c r="E521"/>
  <c r="I517"/>
  <c r="H517"/>
  <c r="G517"/>
  <c r="F517"/>
  <c r="E517"/>
  <c r="I513"/>
  <c r="H513"/>
  <c r="G513"/>
  <c r="F513"/>
  <c r="E513"/>
  <c r="I496"/>
  <c r="H496"/>
  <c r="G496"/>
  <c r="F496"/>
  <c r="E496"/>
  <c r="I492"/>
  <c r="H492"/>
  <c r="G492"/>
  <c r="F492"/>
  <c r="E492"/>
  <c r="I488"/>
  <c r="H488"/>
  <c r="G488"/>
  <c r="F488"/>
  <c r="E488"/>
  <c r="I474"/>
  <c r="H474"/>
  <c r="G474"/>
  <c r="F474"/>
  <c r="E474"/>
  <c r="I470"/>
  <c r="H470"/>
  <c r="G470"/>
  <c r="F470"/>
  <c r="E470"/>
  <c r="N526"/>
  <c r="N524"/>
  <c r="N523"/>
  <c r="N522"/>
  <c r="N520"/>
  <c r="N519"/>
  <c r="N518"/>
  <c r="N516"/>
  <c r="N515"/>
  <c r="N514"/>
  <c r="N499"/>
  <c r="N498"/>
  <c r="N497"/>
  <c r="N495"/>
  <c r="N494"/>
  <c r="N493"/>
  <c r="N491"/>
  <c r="N490"/>
  <c r="N489"/>
  <c r="N477"/>
  <c r="N476"/>
  <c r="N475"/>
  <c r="N473"/>
  <c r="N472"/>
  <c r="N471"/>
  <c r="H587"/>
  <c r="G587"/>
  <c r="F587"/>
  <c r="H586"/>
  <c r="G586"/>
  <c r="F586"/>
  <c r="H585"/>
  <c r="G585"/>
  <c r="F585"/>
  <c r="N533" l="1"/>
  <c r="N530" s="1"/>
  <c r="M530"/>
  <c r="N532"/>
  <c r="L530"/>
  <c r="N525"/>
  <c r="M162"/>
  <c r="H162"/>
  <c r="I162"/>
  <c r="E160" l="1"/>
  <c r="E162"/>
  <c r="E161"/>
  <c r="E670" l="1"/>
  <c r="E587" s="1"/>
  <c r="E669"/>
  <c r="E586" s="1"/>
  <c r="E668"/>
  <c r="E585" s="1"/>
  <c r="E659"/>
  <c r="N662"/>
  <c r="N661"/>
  <c r="N660"/>
  <c r="M659"/>
  <c r="L659"/>
  <c r="K659"/>
  <c r="I659"/>
  <c r="H659"/>
  <c r="N659" l="1"/>
  <c r="E663"/>
  <c r="N666"/>
  <c r="N665"/>
  <c r="N664"/>
  <c r="M663"/>
  <c r="L663"/>
  <c r="K663"/>
  <c r="I663"/>
  <c r="H663"/>
  <c r="N663" l="1"/>
  <c r="N140"/>
  <c r="N139"/>
  <c r="N138"/>
  <c r="M137"/>
  <c r="L137"/>
  <c r="K137"/>
  <c r="I137"/>
  <c r="H137"/>
  <c r="G137"/>
  <c r="F137"/>
  <c r="E137"/>
  <c r="N137" l="1"/>
  <c r="E381" l="1"/>
  <c r="E380" s="1"/>
  <c r="K127" i="4" l="1"/>
  <c r="K126"/>
  <c r="K125"/>
  <c r="K120"/>
  <c r="K119"/>
  <c r="K118"/>
  <c r="K99"/>
  <c r="K98"/>
  <c r="K97"/>
  <c r="K92"/>
  <c r="K91"/>
  <c r="K90"/>
  <c r="K85"/>
  <c r="K84"/>
  <c r="K83"/>
  <c r="K57"/>
  <c r="K56"/>
  <c r="K55"/>
  <c r="K54"/>
  <c r="K53"/>
  <c r="K52"/>
  <c r="K51"/>
  <c r="K50"/>
  <c r="G249" i="3" l="1"/>
  <c r="F249"/>
  <c r="G256"/>
  <c r="F256"/>
  <c r="E133" l="1"/>
  <c r="N696" l="1"/>
  <c r="N695"/>
  <c r="N694"/>
  <c r="N690"/>
  <c r="N689"/>
  <c r="N688"/>
  <c r="N686"/>
  <c r="N685"/>
  <c r="N684"/>
  <c r="N680"/>
  <c r="N679"/>
  <c r="N678"/>
  <c r="N676"/>
  <c r="N675"/>
  <c r="N674"/>
  <c r="N658"/>
  <c r="N657"/>
  <c r="N656"/>
  <c r="N654"/>
  <c r="N653"/>
  <c r="N652"/>
  <c r="N650"/>
  <c r="N649"/>
  <c r="N648"/>
  <c r="N646"/>
  <c r="N645"/>
  <c r="N644"/>
  <c r="N642"/>
  <c r="N641"/>
  <c r="N640"/>
  <c r="N638"/>
  <c r="N637"/>
  <c r="N636"/>
  <c r="N634"/>
  <c r="N633"/>
  <c r="N632"/>
  <c r="N630"/>
  <c r="N629"/>
  <c r="N628"/>
  <c r="N626"/>
  <c r="N625"/>
  <c r="N624"/>
  <c r="N622"/>
  <c r="N621"/>
  <c r="N620"/>
  <c r="N618"/>
  <c r="N617"/>
  <c r="N616"/>
  <c r="N614"/>
  <c r="N613"/>
  <c r="N612"/>
  <c r="N610"/>
  <c r="N609"/>
  <c r="N608"/>
  <c r="N606"/>
  <c r="N605"/>
  <c r="N604"/>
  <c r="N602"/>
  <c r="N601"/>
  <c r="N600"/>
  <c r="N596"/>
  <c r="N595"/>
  <c r="N594"/>
  <c r="N592"/>
  <c r="N591"/>
  <c r="N590"/>
  <c r="N577"/>
  <c r="N576"/>
  <c r="N575"/>
  <c r="N573"/>
  <c r="N572"/>
  <c r="N571"/>
  <c r="N560"/>
  <c r="N559"/>
  <c r="N558"/>
  <c r="N564"/>
  <c r="N563"/>
  <c r="N562"/>
  <c r="N542"/>
  <c r="N541"/>
  <c r="N540"/>
  <c r="N460"/>
  <c r="N459"/>
  <c r="N458"/>
  <c r="N456"/>
  <c r="N455"/>
  <c r="N454"/>
  <c r="N447"/>
  <c r="N446"/>
  <c r="N445"/>
  <c r="N441"/>
  <c r="N440"/>
  <c r="N439"/>
  <c r="N428"/>
  <c r="N427"/>
  <c r="N426"/>
  <c r="N432"/>
  <c r="N431"/>
  <c r="N430"/>
  <c r="N415"/>
  <c r="N414"/>
  <c r="N413"/>
  <c r="N411"/>
  <c r="N410"/>
  <c r="N409"/>
  <c r="N407"/>
  <c r="N406"/>
  <c r="N405"/>
  <c r="N394"/>
  <c r="N393"/>
  <c r="N392"/>
  <c r="N382"/>
  <c r="N381"/>
  <c r="N380"/>
  <c r="N317"/>
  <c r="N316"/>
  <c r="N315"/>
  <c r="N296"/>
  <c r="N295"/>
  <c r="N294"/>
  <c r="N259"/>
  <c r="N258"/>
  <c r="N257"/>
  <c r="N252"/>
  <c r="N251"/>
  <c r="N250"/>
  <c r="N244"/>
  <c r="N243"/>
  <c r="N242"/>
  <c r="N237"/>
  <c r="N236"/>
  <c r="N235"/>
  <c r="N429" l="1"/>
  <c r="N444"/>
  <c r="N561"/>
  <c r="N457"/>
  <c r="N574"/>
  <c r="N230"/>
  <c r="N229"/>
  <c r="N228"/>
  <c r="N226"/>
  <c r="N225"/>
  <c r="N224"/>
  <c r="N222"/>
  <c r="N221"/>
  <c r="N220"/>
  <c r="N218"/>
  <c r="N217"/>
  <c r="N216"/>
  <c r="N214"/>
  <c r="N213"/>
  <c r="N212"/>
  <c r="N210"/>
  <c r="N209"/>
  <c r="N208"/>
  <c r="N197"/>
  <c r="N196"/>
  <c r="N195"/>
  <c r="N188"/>
  <c r="N187"/>
  <c r="N186"/>
  <c r="N181"/>
  <c r="N180"/>
  <c r="N179"/>
  <c r="N144"/>
  <c r="N143"/>
  <c r="N142"/>
  <c r="N158"/>
  <c r="N157"/>
  <c r="N156"/>
  <c r="N154"/>
  <c r="N153"/>
  <c r="N152"/>
  <c r="N150"/>
  <c r="N149"/>
  <c r="N148"/>
  <c r="N145"/>
  <c r="N136"/>
  <c r="N135"/>
  <c r="N134"/>
  <c r="N132"/>
  <c r="N131"/>
  <c r="N130"/>
  <c r="N128"/>
  <c r="N127"/>
  <c r="N126"/>
  <c r="N124"/>
  <c r="N123"/>
  <c r="N122"/>
  <c r="N120"/>
  <c r="N119"/>
  <c r="N118"/>
  <c r="N116"/>
  <c r="N115"/>
  <c r="N114"/>
  <c r="N110"/>
  <c r="N109"/>
  <c r="N108"/>
  <c r="N106"/>
  <c r="N105"/>
  <c r="N104"/>
  <c r="N99"/>
  <c r="N98"/>
  <c r="N97"/>
  <c r="N95"/>
  <c r="N94"/>
  <c r="N93"/>
  <c r="N88"/>
  <c r="N87"/>
  <c r="N86"/>
  <c r="N84"/>
  <c r="N83"/>
  <c r="N82"/>
  <c r="N80"/>
  <c r="N79"/>
  <c r="N78"/>
  <c r="N76"/>
  <c r="N75"/>
  <c r="N74"/>
  <c r="N72"/>
  <c r="N71"/>
  <c r="N70"/>
  <c r="N68"/>
  <c r="N67"/>
  <c r="N66"/>
  <c r="N64"/>
  <c r="N63"/>
  <c r="N62"/>
  <c r="N60"/>
  <c r="N59"/>
  <c r="N58"/>
  <c r="N56"/>
  <c r="N55"/>
  <c r="N54"/>
  <c r="N52"/>
  <c r="N51"/>
  <c r="N50"/>
  <c r="N48"/>
  <c r="N47"/>
  <c r="N46"/>
  <c r="N37"/>
  <c r="N36"/>
  <c r="N35"/>
  <c r="N23"/>
  <c r="N22"/>
  <c r="N21"/>
  <c r="I693"/>
  <c r="I687"/>
  <c r="I683"/>
  <c r="I677"/>
  <c r="I673"/>
  <c r="I670"/>
  <c r="I669"/>
  <c r="I668"/>
  <c r="I655"/>
  <c r="I651"/>
  <c r="I647"/>
  <c r="I643"/>
  <c r="I639"/>
  <c r="I635"/>
  <c r="I631"/>
  <c r="I627"/>
  <c r="I623"/>
  <c r="I619"/>
  <c r="I615"/>
  <c r="I611"/>
  <c r="I607"/>
  <c r="I603"/>
  <c r="I599"/>
  <c r="I593"/>
  <c r="I589"/>
  <c r="I574"/>
  <c r="I570"/>
  <c r="I561"/>
  <c r="I557"/>
  <c r="I549"/>
  <c r="I548"/>
  <c r="I547"/>
  <c r="I539"/>
  <c r="I457"/>
  <c r="I453"/>
  <c r="I444"/>
  <c r="I438"/>
  <c r="I429"/>
  <c r="I425"/>
  <c r="I419"/>
  <c r="I418"/>
  <c r="I417"/>
  <c r="I412"/>
  <c r="I408"/>
  <c r="I404"/>
  <c r="I398"/>
  <c r="I397"/>
  <c r="I396"/>
  <c r="I391"/>
  <c r="I379"/>
  <c r="I373"/>
  <c r="I372"/>
  <c r="I371"/>
  <c r="I366"/>
  <c r="I361"/>
  <c r="I354"/>
  <c r="I347"/>
  <c r="I336"/>
  <c r="I329"/>
  <c r="I321"/>
  <c r="I314"/>
  <c r="I307"/>
  <c r="I300"/>
  <c r="I293"/>
  <c r="I285"/>
  <c r="I278"/>
  <c r="I270"/>
  <c r="I263"/>
  <c r="I256"/>
  <c r="I249"/>
  <c r="I241"/>
  <c r="I234"/>
  <c r="I227"/>
  <c r="I223"/>
  <c r="I219"/>
  <c r="I215"/>
  <c r="I211"/>
  <c r="I207"/>
  <c r="I201"/>
  <c r="I200"/>
  <c r="I199"/>
  <c r="I194"/>
  <c r="I185"/>
  <c r="I178"/>
  <c r="I161"/>
  <c r="I160"/>
  <c r="I155"/>
  <c r="I151"/>
  <c r="I147"/>
  <c r="I141"/>
  <c r="I133"/>
  <c r="I129"/>
  <c r="I125"/>
  <c r="I121"/>
  <c r="I117"/>
  <c r="I113"/>
  <c r="I107"/>
  <c r="I103"/>
  <c r="I96"/>
  <c r="I92"/>
  <c r="I85"/>
  <c r="I81"/>
  <c r="I77"/>
  <c r="I73"/>
  <c r="I69"/>
  <c r="I65"/>
  <c r="I61"/>
  <c r="I57"/>
  <c r="I53"/>
  <c r="I49"/>
  <c r="I45"/>
  <c r="I34"/>
  <c r="I20"/>
  <c r="H693"/>
  <c r="H687"/>
  <c r="H683"/>
  <c r="H677"/>
  <c r="H673"/>
  <c r="H667"/>
  <c r="H655"/>
  <c r="H651"/>
  <c r="H647"/>
  <c r="H643"/>
  <c r="H639"/>
  <c r="H635"/>
  <c r="H631"/>
  <c r="H627"/>
  <c r="H623"/>
  <c r="H619"/>
  <c r="H615"/>
  <c r="H611"/>
  <c r="H607"/>
  <c r="H603"/>
  <c r="H599"/>
  <c r="H593"/>
  <c r="H589"/>
  <c r="H574"/>
  <c r="H570"/>
  <c r="H561"/>
  <c r="H557"/>
  <c r="H549"/>
  <c r="H548"/>
  <c r="H547"/>
  <c r="H539"/>
  <c r="H457"/>
  <c r="H453"/>
  <c r="H444"/>
  <c r="H438"/>
  <c r="H429"/>
  <c r="H425"/>
  <c r="H419"/>
  <c r="H418"/>
  <c r="H417"/>
  <c r="H412"/>
  <c r="H408"/>
  <c r="H404"/>
  <c r="H398"/>
  <c r="H397"/>
  <c r="H396"/>
  <c r="H391"/>
  <c r="H379"/>
  <c r="H373"/>
  <c r="H372"/>
  <c r="H371"/>
  <c r="H366"/>
  <c r="H361"/>
  <c r="H354"/>
  <c r="H347"/>
  <c r="H336"/>
  <c r="H329"/>
  <c r="H321"/>
  <c r="H314"/>
  <c r="H307"/>
  <c r="H300"/>
  <c r="H293"/>
  <c r="H285"/>
  <c r="H278"/>
  <c r="H270"/>
  <c r="H263"/>
  <c r="H256"/>
  <c r="H249"/>
  <c r="H241"/>
  <c r="H234"/>
  <c r="H227"/>
  <c r="H223"/>
  <c r="H219"/>
  <c r="H215"/>
  <c r="H211"/>
  <c r="H207"/>
  <c r="H201"/>
  <c r="H200"/>
  <c r="H199"/>
  <c r="H194"/>
  <c r="H185"/>
  <c r="H178"/>
  <c r="H161"/>
  <c r="H160"/>
  <c r="H155"/>
  <c r="H151"/>
  <c r="H147"/>
  <c r="H141"/>
  <c r="H133"/>
  <c r="H129"/>
  <c r="H125"/>
  <c r="H121"/>
  <c r="H117"/>
  <c r="H113"/>
  <c r="H107"/>
  <c r="H103"/>
  <c r="H96"/>
  <c r="H92"/>
  <c r="H85"/>
  <c r="H81"/>
  <c r="H77"/>
  <c r="H73"/>
  <c r="H69"/>
  <c r="H65"/>
  <c r="H61"/>
  <c r="H57"/>
  <c r="H53"/>
  <c r="H49"/>
  <c r="H45"/>
  <c r="H34"/>
  <c r="H20"/>
  <c r="E683"/>
  <c r="E667"/>
  <c r="E655"/>
  <c r="E651"/>
  <c r="E647"/>
  <c r="E643"/>
  <c r="E639"/>
  <c r="E635"/>
  <c r="E631"/>
  <c r="E627"/>
  <c r="E623"/>
  <c r="E619"/>
  <c r="E615"/>
  <c r="E611"/>
  <c r="E607"/>
  <c r="E603"/>
  <c r="E599"/>
  <c r="E539"/>
  <c r="E412"/>
  <c r="E408"/>
  <c r="E404"/>
  <c r="E379"/>
  <c r="E249"/>
  <c r="E373"/>
  <c r="E372"/>
  <c r="E371"/>
  <c r="E314"/>
  <c r="E293"/>
  <c r="E256"/>
  <c r="E241"/>
  <c r="E234"/>
  <c r="E227"/>
  <c r="E223"/>
  <c r="E219"/>
  <c r="E215"/>
  <c r="E211"/>
  <c r="E207"/>
  <c r="E185"/>
  <c r="E178"/>
  <c r="E155"/>
  <c r="E151"/>
  <c r="E147"/>
  <c r="E141"/>
  <c r="E107"/>
  <c r="E103"/>
  <c r="E85"/>
  <c r="E81"/>
  <c r="E77"/>
  <c r="E73"/>
  <c r="E69"/>
  <c r="E65"/>
  <c r="E61"/>
  <c r="E57"/>
  <c r="E53"/>
  <c r="E49"/>
  <c r="E45"/>
  <c r="E34"/>
  <c r="I11" l="1"/>
  <c r="I6" s="1"/>
  <c r="I546"/>
  <c r="I586"/>
  <c r="I585"/>
  <c r="H416"/>
  <c r="H546"/>
  <c r="I416"/>
  <c r="I587"/>
  <c r="H11"/>
  <c r="H6" s="1"/>
  <c r="I667"/>
  <c r="H13"/>
  <c r="H8" s="1"/>
  <c r="I12"/>
  <c r="I395"/>
  <c r="H159"/>
  <c r="I198"/>
  <c r="H395"/>
  <c r="H198"/>
  <c r="E159"/>
  <c r="H530"/>
  <c r="I159"/>
  <c r="H12"/>
  <c r="H7" s="1"/>
  <c r="H584"/>
  <c r="I13"/>
  <c r="I370"/>
  <c r="I530"/>
  <c r="H370"/>
  <c r="I584" l="1"/>
  <c r="I7"/>
  <c r="I5" s="1"/>
  <c r="I8"/>
  <c r="H5"/>
  <c r="H10"/>
  <c r="I10"/>
  <c r="G411" i="7" l="1"/>
  <c r="G410"/>
  <c r="G409"/>
  <c r="G486"/>
  <c r="G485"/>
  <c r="G484"/>
  <c r="G483" s="1"/>
  <c r="G479"/>
  <c r="G475"/>
  <c r="G471"/>
  <c r="G467"/>
  <c r="G463"/>
  <c r="G459"/>
  <c r="G455"/>
  <c r="G451"/>
  <c r="G447"/>
  <c r="G443"/>
  <c r="G439"/>
  <c r="G435"/>
  <c r="G431"/>
  <c r="G427"/>
  <c r="G423"/>
  <c r="N492"/>
  <c r="N491"/>
  <c r="N490"/>
  <c r="N489"/>
  <c r="M489"/>
  <c r="L489"/>
  <c r="K489"/>
  <c r="G489"/>
  <c r="G343"/>
  <c r="G342"/>
  <c r="G341"/>
  <c r="G314"/>
  <c r="G313"/>
  <c r="G312"/>
  <c r="G198" l="1"/>
  <c r="G197"/>
  <c r="G196"/>
  <c r="G169"/>
  <c r="G168"/>
  <c r="G167"/>
  <c r="G162"/>
  <c r="G138"/>
  <c r="G140"/>
  <c r="G139"/>
  <c r="G129"/>
  <c r="G104"/>
  <c r="G100"/>
  <c r="G96"/>
  <c r="G92"/>
  <c r="G48"/>
  <c r="G47"/>
  <c r="G46"/>
  <c r="G86"/>
  <c r="G85"/>
  <c r="G84"/>
  <c r="G41"/>
  <c r="K20" i="3"/>
  <c r="K693"/>
  <c r="K256"/>
  <c r="K444"/>
  <c r="K89" i="4" s="1"/>
  <c r="K687" i="3"/>
  <c r="K683"/>
  <c r="K677"/>
  <c r="K673"/>
  <c r="K670"/>
  <c r="K669"/>
  <c r="K668"/>
  <c r="K655"/>
  <c r="K651"/>
  <c r="K647"/>
  <c r="K643"/>
  <c r="K639"/>
  <c r="K635"/>
  <c r="K631"/>
  <c r="K627"/>
  <c r="K623"/>
  <c r="K619"/>
  <c r="K615"/>
  <c r="K611"/>
  <c r="K607"/>
  <c r="K603"/>
  <c r="K599"/>
  <c r="K593"/>
  <c r="K589"/>
  <c r="K574"/>
  <c r="K124" i="4" s="1"/>
  <c r="K570" i="3"/>
  <c r="K561"/>
  <c r="K117" i="4" s="1"/>
  <c r="K549" i="3"/>
  <c r="K113" i="4" s="1"/>
  <c r="K548" i="3"/>
  <c r="K112" i="4" s="1"/>
  <c r="K547" i="3"/>
  <c r="K111" i="4" s="1"/>
  <c r="K539" i="3"/>
  <c r="K106" i="4"/>
  <c r="K105"/>
  <c r="K104"/>
  <c r="K457" i="3"/>
  <c r="K96" i="4" s="1"/>
  <c r="K453" i="3"/>
  <c r="K438"/>
  <c r="K429"/>
  <c r="K82" i="4" s="1"/>
  <c r="K425" i="3"/>
  <c r="K419"/>
  <c r="K78" i="4" s="1"/>
  <c r="K418" i="3"/>
  <c r="K77" i="4" s="1"/>
  <c r="K417" i="3"/>
  <c r="K76" i="4" s="1"/>
  <c r="K412" i="3"/>
  <c r="K408"/>
  <c r="K404"/>
  <c r="K398"/>
  <c r="K71" i="4" s="1"/>
  <c r="K397" i="3"/>
  <c r="K70" i="4" s="1"/>
  <c r="K396" i="3"/>
  <c r="K69" i="4" s="1"/>
  <c r="K391" i="3"/>
  <c r="K379"/>
  <c r="K373"/>
  <c r="K372"/>
  <c r="K371"/>
  <c r="K366"/>
  <c r="K361"/>
  <c r="K354"/>
  <c r="K347"/>
  <c r="K336"/>
  <c r="K329"/>
  <c r="K321"/>
  <c r="K314"/>
  <c r="K307"/>
  <c r="K300"/>
  <c r="K293"/>
  <c r="K285"/>
  <c r="K278"/>
  <c r="K270"/>
  <c r="K263"/>
  <c r="K249"/>
  <c r="K241"/>
  <c r="K234"/>
  <c r="K227"/>
  <c r="K223"/>
  <c r="K219"/>
  <c r="K194"/>
  <c r="K155"/>
  <c r="K151"/>
  <c r="K147"/>
  <c r="K141"/>
  <c r="K129"/>
  <c r="K125"/>
  <c r="K121"/>
  <c r="K117"/>
  <c r="K113"/>
  <c r="K107"/>
  <c r="K103"/>
  <c r="K96"/>
  <c r="K92"/>
  <c r="K85"/>
  <c r="K81"/>
  <c r="K77"/>
  <c r="K73"/>
  <c r="K69"/>
  <c r="K65"/>
  <c r="K61"/>
  <c r="K57"/>
  <c r="K53"/>
  <c r="K49"/>
  <c r="K45"/>
  <c r="K215"/>
  <c r="K211"/>
  <c r="K207"/>
  <c r="K201"/>
  <c r="K46" i="4" s="1"/>
  <c r="K200" i="3"/>
  <c r="K45" i="4" s="1"/>
  <c r="K199" i="3"/>
  <c r="K44" i="4" s="1"/>
  <c r="K185" i="3"/>
  <c r="K178"/>
  <c r="K162"/>
  <c r="K161"/>
  <c r="K38" i="4" s="1"/>
  <c r="K160" i="3"/>
  <c r="K133"/>
  <c r="K34"/>
  <c r="G508" i="7"/>
  <c r="N507"/>
  <c r="N506"/>
  <c r="N505"/>
  <c r="N504"/>
  <c r="M504"/>
  <c r="L504"/>
  <c r="K504"/>
  <c r="G504"/>
  <c r="N501"/>
  <c r="N500"/>
  <c r="N499"/>
  <c r="N498"/>
  <c r="M498"/>
  <c r="L498"/>
  <c r="K498"/>
  <c r="G498"/>
  <c r="N497"/>
  <c r="N496"/>
  <c r="N495"/>
  <c r="N494"/>
  <c r="M494"/>
  <c r="L494"/>
  <c r="K494"/>
  <c r="G494"/>
  <c r="N435"/>
  <c r="N434"/>
  <c r="N433"/>
  <c r="N432"/>
  <c r="M432"/>
  <c r="L432"/>
  <c r="K432"/>
  <c r="N430"/>
  <c r="N429"/>
  <c r="N428"/>
  <c r="N427"/>
  <c r="M427"/>
  <c r="L427"/>
  <c r="K427"/>
  <c r="N426"/>
  <c r="N425"/>
  <c r="N424"/>
  <c r="N423"/>
  <c r="M423"/>
  <c r="L423"/>
  <c r="K423"/>
  <c r="N420"/>
  <c r="N419"/>
  <c r="N418"/>
  <c r="N417"/>
  <c r="M417"/>
  <c r="L417"/>
  <c r="K417"/>
  <c r="G417"/>
  <c r="N416"/>
  <c r="N415"/>
  <c r="N414"/>
  <c r="N413"/>
  <c r="M413"/>
  <c r="L413"/>
  <c r="K413"/>
  <c r="G413"/>
  <c r="N411"/>
  <c r="N410"/>
  <c r="N409"/>
  <c r="N408" s="1"/>
  <c r="M408"/>
  <c r="L408"/>
  <c r="K408"/>
  <c r="G408"/>
  <c r="A406"/>
  <c r="N401"/>
  <c r="N400"/>
  <c r="N399"/>
  <c r="N398" s="1"/>
  <c r="B399"/>
  <c r="M398"/>
  <c r="L398"/>
  <c r="K398"/>
  <c r="G398"/>
  <c r="A398"/>
  <c r="N397"/>
  <c r="N396"/>
  <c r="N395"/>
  <c r="M394"/>
  <c r="L394"/>
  <c r="K394"/>
  <c r="G394"/>
  <c r="N388"/>
  <c r="N387"/>
  <c r="N386"/>
  <c r="M385"/>
  <c r="L385"/>
  <c r="K385"/>
  <c r="G385"/>
  <c r="N381"/>
  <c r="N380"/>
  <c r="N379"/>
  <c r="M378"/>
  <c r="L378"/>
  <c r="K378"/>
  <c r="G378"/>
  <c r="N372"/>
  <c r="N371"/>
  <c r="N369" s="1"/>
  <c r="N370"/>
  <c r="B370"/>
  <c r="M369"/>
  <c r="L369"/>
  <c r="K369"/>
  <c r="G369"/>
  <c r="A369"/>
  <c r="N368"/>
  <c r="N367"/>
  <c r="N366"/>
  <c r="N365"/>
  <c r="M365"/>
  <c r="L365"/>
  <c r="K365"/>
  <c r="G365"/>
  <c r="N359"/>
  <c r="N358"/>
  <c r="N357"/>
  <c r="N356"/>
  <c r="M356"/>
  <c r="L356"/>
  <c r="K356"/>
  <c r="G356"/>
  <c r="N352"/>
  <c r="N351"/>
  <c r="N350"/>
  <c r="N349"/>
  <c r="M349"/>
  <c r="L349"/>
  <c r="K349"/>
  <c r="G349"/>
  <c r="N343"/>
  <c r="N342"/>
  <c r="N341"/>
  <c r="B341"/>
  <c r="M340"/>
  <c r="L340"/>
  <c r="K340"/>
  <c r="G340"/>
  <c r="A340"/>
  <c r="N339"/>
  <c r="N338"/>
  <c r="N337"/>
  <c r="M336"/>
  <c r="L336"/>
  <c r="K336"/>
  <c r="G336"/>
  <c r="N330"/>
  <c r="N329"/>
  <c r="N328"/>
  <c r="M327"/>
  <c r="L327"/>
  <c r="K327"/>
  <c r="G327"/>
  <c r="N323"/>
  <c r="N322"/>
  <c r="N321"/>
  <c r="M320"/>
  <c r="L320"/>
  <c r="K320"/>
  <c r="G320"/>
  <c r="N314"/>
  <c r="N313"/>
  <c r="N312"/>
  <c r="B312"/>
  <c r="M311"/>
  <c r="L311"/>
  <c r="K311"/>
  <c r="G311"/>
  <c r="A311"/>
  <c r="N310"/>
  <c r="N309"/>
  <c r="N308"/>
  <c r="M307"/>
  <c r="L307"/>
  <c r="K307"/>
  <c r="N307" s="1"/>
  <c r="G307"/>
  <c r="N301"/>
  <c r="N300"/>
  <c r="N299"/>
  <c r="M298"/>
  <c r="L298"/>
  <c r="K298"/>
  <c r="N298" s="1"/>
  <c r="G298"/>
  <c r="N294"/>
  <c r="N293"/>
  <c r="N292"/>
  <c r="M291"/>
  <c r="L291"/>
  <c r="K291"/>
  <c r="N291" s="1"/>
  <c r="G291"/>
  <c r="N285"/>
  <c r="N284"/>
  <c r="N283"/>
  <c r="B283"/>
  <c r="M282"/>
  <c r="L282"/>
  <c r="K282"/>
  <c r="G282"/>
  <c r="A282"/>
  <c r="N281"/>
  <c r="N280"/>
  <c r="N279"/>
  <c r="M278"/>
  <c r="L278"/>
  <c r="K278"/>
  <c r="G278"/>
  <c r="N272"/>
  <c r="N271"/>
  <c r="N270"/>
  <c r="M269"/>
  <c r="L269"/>
  <c r="K269"/>
  <c r="G269"/>
  <c r="N265"/>
  <c r="N264"/>
  <c r="N263"/>
  <c r="M262"/>
  <c r="L262"/>
  <c r="K262"/>
  <c r="G262"/>
  <c r="N256"/>
  <c r="N255"/>
  <c r="N254"/>
  <c r="B254"/>
  <c r="M253"/>
  <c r="L253"/>
  <c r="K253"/>
  <c r="G253"/>
  <c r="A253"/>
  <c r="N252"/>
  <c r="N251"/>
  <c r="N250"/>
  <c r="M249"/>
  <c r="L249"/>
  <c r="K249"/>
  <c r="G249"/>
  <c r="N243"/>
  <c r="N242"/>
  <c r="N241"/>
  <c r="M240"/>
  <c r="L240"/>
  <c r="K240"/>
  <c r="G240"/>
  <c r="N236"/>
  <c r="N235"/>
  <c r="N234"/>
  <c r="M233"/>
  <c r="L233"/>
  <c r="K233"/>
  <c r="G233"/>
  <c r="N227"/>
  <c r="N226"/>
  <c r="N225"/>
  <c r="B225"/>
  <c r="M224"/>
  <c r="L224"/>
  <c r="K224"/>
  <c r="G224"/>
  <c r="A224"/>
  <c r="N223"/>
  <c r="N222"/>
  <c r="N221"/>
  <c r="M220"/>
  <c r="L220"/>
  <c r="K220"/>
  <c r="N220" s="1"/>
  <c r="G220"/>
  <c r="N214"/>
  <c r="N213"/>
  <c r="N212"/>
  <c r="M211"/>
  <c r="L211"/>
  <c r="K211"/>
  <c r="N211" s="1"/>
  <c r="G211"/>
  <c r="N207"/>
  <c r="N206"/>
  <c r="N205"/>
  <c r="M204"/>
  <c r="L204"/>
  <c r="K204"/>
  <c r="N204" s="1"/>
  <c r="G204"/>
  <c r="N198"/>
  <c r="N197"/>
  <c r="N196"/>
  <c r="B196"/>
  <c r="M195"/>
  <c r="L195"/>
  <c r="K195"/>
  <c r="A195"/>
  <c r="N194"/>
  <c r="N193"/>
  <c r="N192"/>
  <c r="M191"/>
  <c r="L191"/>
  <c r="K191"/>
  <c r="N191" s="1"/>
  <c r="G191"/>
  <c r="N185"/>
  <c r="N184"/>
  <c r="N183"/>
  <c r="M182"/>
  <c r="L182"/>
  <c r="K182"/>
  <c r="N182" s="1"/>
  <c r="G182"/>
  <c r="N178"/>
  <c r="N177"/>
  <c r="N176"/>
  <c r="M175"/>
  <c r="L175"/>
  <c r="K175"/>
  <c r="N175" s="1"/>
  <c r="G175"/>
  <c r="N169"/>
  <c r="N168"/>
  <c r="N167"/>
  <c r="B167"/>
  <c r="M166"/>
  <c r="L166"/>
  <c r="K166"/>
  <c r="A166"/>
  <c r="N165"/>
  <c r="N164"/>
  <c r="N163"/>
  <c r="M162"/>
  <c r="L162"/>
  <c r="K162"/>
  <c r="N156"/>
  <c r="N155"/>
  <c r="N154"/>
  <c r="M153"/>
  <c r="L153"/>
  <c r="K153"/>
  <c r="G153"/>
  <c r="N149"/>
  <c r="N148"/>
  <c r="N147"/>
  <c r="M146"/>
  <c r="L146"/>
  <c r="K146"/>
  <c r="G146"/>
  <c r="N140"/>
  <c r="N139"/>
  <c r="N138"/>
  <c r="B138"/>
  <c r="M137"/>
  <c r="L137"/>
  <c r="K137"/>
  <c r="A137"/>
  <c r="N136"/>
  <c r="N135"/>
  <c r="N134"/>
  <c r="M133"/>
  <c r="L133"/>
  <c r="K133"/>
  <c r="N119"/>
  <c r="N118"/>
  <c r="N117"/>
  <c r="M116"/>
  <c r="L116"/>
  <c r="K116"/>
  <c r="G116"/>
  <c r="N111"/>
  <c r="N110"/>
  <c r="N109"/>
  <c r="M108"/>
  <c r="L108"/>
  <c r="K108"/>
  <c r="G108"/>
  <c r="N86"/>
  <c r="N85"/>
  <c r="N84"/>
  <c r="B84"/>
  <c r="M83"/>
  <c r="L83"/>
  <c r="K83"/>
  <c r="A83"/>
  <c r="N82"/>
  <c r="N81"/>
  <c r="N80"/>
  <c r="M79"/>
  <c r="L79"/>
  <c r="K79"/>
  <c r="N79" s="1"/>
  <c r="G79"/>
  <c r="N73"/>
  <c r="N72"/>
  <c r="N71"/>
  <c r="M70"/>
  <c r="L70"/>
  <c r="K70"/>
  <c r="N70" s="1"/>
  <c r="G70"/>
  <c r="N66"/>
  <c r="N65"/>
  <c r="N64"/>
  <c r="M63"/>
  <c r="L63"/>
  <c r="K63"/>
  <c r="N63" s="1"/>
  <c r="G63"/>
  <c r="N48"/>
  <c r="N47"/>
  <c r="N46"/>
  <c r="B46"/>
  <c r="M45"/>
  <c r="L45"/>
  <c r="K45"/>
  <c r="A45"/>
  <c r="N39"/>
  <c r="N38"/>
  <c r="N37"/>
  <c r="M36"/>
  <c r="L36"/>
  <c r="K36"/>
  <c r="N36" s="1"/>
  <c r="G36"/>
  <c r="N30"/>
  <c r="N29"/>
  <c r="N28"/>
  <c r="M27"/>
  <c r="L27"/>
  <c r="K27"/>
  <c r="N27" s="1"/>
  <c r="G27"/>
  <c r="N23"/>
  <c r="N22"/>
  <c r="N21"/>
  <c r="M20"/>
  <c r="L20"/>
  <c r="K20"/>
  <c r="N20" s="1"/>
  <c r="G20"/>
  <c r="M13"/>
  <c r="M8" s="1"/>
  <c r="L13"/>
  <c r="L8" s="1"/>
  <c r="K13"/>
  <c r="M12"/>
  <c r="M7" s="1"/>
  <c r="L12"/>
  <c r="K12"/>
  <c r="K7" s="1"/>
  <c r="M11"/>
  <c r="M6" s="1"/>
  <c r="L11"/>
  <c r="L6" s="1"/>
  <c r="K11"/>
  <c r="A2"/>
  <c r="K39" i="4" l="1"/>
  <c r="K585" i="3"/>
  <c r="K135" i="4" s="1"/>
  <c r="K62"/>
  <c r="K37"/>
  <c r="K72"/>
  <c r="K63"/>
  <c r="K587" i="3"/>
  <c r="K137" i="4" s="1"/>
  <c r="K64"/>
  <c r="K586" i="3"/>
  <c r="K136" i="4" s="1"/>
  <c r="K103"/>
  <c r="K395" i="3"/>
  <c r="K68" i="4" s="1"/>
  <c r="K12" i="3"/>
  <c r="K11"/>
  <c r="K416"/>
  <c r="K75" i="4" s="1"/>
  <c r="K13" i="3"/>
  <c r="K546"/>
  <c r="K110" i="4" s="1"/>
  <c r="N133" i="7"/>
  <c r="N166"/>
  <c r="G195"/>
  <c r="G166"/>
  <c r="L10"/>
  <c r="N233"/>
  <c r="N83"/>
  <c r="N262"/>
  <c r="N340"/>
  <c r="N11"/>
  <c r="N6" s="1"/>
  <c r="N146"/>
  <c r="N13"/>
  <c r="N8" s="1"/>
  <c r="N45"/>
  <c r="N153"/>
  <c r="N240"/>
  <c r="N282"/>
  <c r="N162"/>
  <c r="N249"/>
  <c r="N269"/>
  <c r="N320"/>
  <c r="N108"/>
  <c r="N137"/>
  <c r="N278"/>
  <c r="N327"/>
  <c r="N378"/>
  <c r="N116"/>
  <c r="N224"/>
  <c r="N336"/>
  <c r="N385"/>
  <c r="N195"/>
  <c r="N253"/>
  <c r="N394"/>
  <c r="N311"/>
  <c r="G133"/>
  <c r="G11"/>
  <c r="G6" s="1"/>
  <c r="G45"/>
  <c r="G13"/>
  <c r="G8" s="1"/>
  <c r="G12"/>
  <c r="G7" s="1"/>
  <c r="N12"/>
  <c r="N7" s="1"/>
  <c r="L7"/>
  <c r="L5" s="1"/>
  <c r="M10"/>
  <c r="K8"/>
  <c r="K6"/>
  <c r="K5" s="1"/>
  <c r="G83"/>
  <c r="K370" i="3"/>
  <c r="K61" i="4" s="1"/>
  <c r="K667" i="3"/>
  <c r="K159"/>
  <c r="K36" i="4" s="1"/>
  <c r="K198" i="3"/>
  <c r="K43" i="4" s="1"/>
  <c r="M5" i="7"/>
  <c r="K10"/>
  <c r="K73" i="4" l="1"/>
  <c r="K584" i="3"/>
  <c r="K134" i="4" s="1"/>
  <c r="K6" i="3"/>
  <c r="K19" i="4"/>
  <c r="K8" i="3"/>
  <c r="K21" i="4"/>
  <c r="K8" s="1"/>
  <c r="K7" i="3"/>
  <c r="K20" i="4"/>
  <c r="K10" i="3"/>
  <c r="K18" i="4" s="1"/>
  <c r="N5" i="7"/>
  <c r="G137"/>
  <c r="G5"/>
  <c r="G10"/>
  <c r="N10"/>
  <c r="E398" i="3"/>
  <c r="E397"/>
  <c r="E396"/>
  <c r="K5" l="1"/>
  <c r="K14" i="4"/>
  <c r="E419" i="3"/>
  <c r="E418"/>
  <c r="E417"/>
  <c r="M419"/>
  <c r="L419"/>
  <c r="M418"/>
  <c r="L418"/>
  <c r="M417"/>
  <c r="L417"/>
  <c r="G419"/>
  <c r="G418"/>
  <c r="G417"/>
  <c r="F419"/>
  <c r="F418"/>
  <c r="F417"/>
  <c r="M416" l="1"/>
  <c r="N419"/>
  <c r="N418"/>
  <c r="N417"/>
  <c r="F34"/>
  <c r="M670"/>
  <c r="M587" s="1"/>
  <c r="L670"/>
  <c r="M669"/>
  <c r="M586" s="1"/>
  <c r="L669"/>
  <c r="M668"/>
  <c r="M585" s="1"/>
  <c r="L668"/>
  <c r="N416" l="1"/>
  <c r="L586"/>
  <c r="N669"/>
  <c r="N586" s="1"/>
  <c r="L585"/>
  <c r="N668"/>
  <c r="N585" s="1"/>
  <c r="L587"/>
  <c r="N670"/>
  <c r="N587" s="1"/>
  <c r="M667"/>
  <c r="L667"/>
  <c r="G539" l="1"/>
  <c r="S18" i="4" l="1"/>
  <c r="M155" i="3" l="1"/>
  <c r="L155"/>
  <c r="M151"/>
  <c r="L151"/>
  <c r="M147"/>
  <c r="L147"/>
  <c r="M141"/>
  <c r="L141"/>
  <c r="M133"/>
  <c r="L133"/>
  <c r="M129"/>
  <c r="L129"/>
  <c r="M125"/>
  <c r="L125"/>
  <c r="M121"/>
  <c r="L121"/>
  <c r="M117"/>
  <c r="L117"/>
  <c r="M113"/>
  <c r="L113"/>
  <c r="M107"/>
  <c r="L107"/>
  <c r="M103"/>
  <c r="L103"/>
  <c r="M96"/>
  <c r="L96"/>
  <c r="M92"/>
  <c r="L92"/>
  <c r="M85"/>
  <c r="L85"/>
  <c r="M81"/>
  <c r="L81"/>
  <c r="M77"/>
  <c r="L77"/>
  <c r="M73"/>
  <c r="L73"/>
  <c r="M69"/>
  <c r="L69"/>
  <c r="M65"/>
  <c r="L65"/>
  <c r="M61"/>
  <c r="L61"/>
  <c r="G73"/>
  <c r="F73"/>
  <c r="G69"/>
  <c r="F69"/>
  <c r="G129"/>
  <c r="F129"/>
  <c r="E129"/>
  <c r="N129" s="1"/>
  <c r="G125"/>
  <c r="F125"/>
  <c r="E125"/>
  <c r="N125" s="1"/>
  <c r="G121"/>
  <c r="F121"/>
  <c r="E121"/>
  <c r="N121" s="1"/>
  <c r="G117"/>
  <c r="F117"/>
  <c r="E117"/>
  <c r="G113"/>
  <c r="F113"/>
  <c r="E113"/>
  <c r="G107"/>
  <c r="F107"/>
  <c r="G103"/>
  <c r="F103"/>
  <c r="G96"/>
  <c r="F96"/>
  <c r="E96"/>
  <c r="G92"/>
  <c r="F92"/>
  <c r="E92"/>
  <c r="G85"/>
  <c r="F85"/>
  <c r="G81"/>
  <c r="F81"/>
  <c r="G77"/>
  <c r="F77"/>
  <c r="G65"/>
  <c r="F65"/>
  <c r="G61"/>
  <c r="F61"/>
  <c r="M57"/>
  <c r="L57"/>
  <c r="G57"/>
  <c r="F57"/>
  <c r="M53"/>
  <c r="L53"/>
  <c r="G53"/>
  <c r="F53"/>
  <c r="M49"/>
  <c r="L49"/>
  <c r="G49"/>
  <c r="F49"/>
  <c r="M45"/>
  <c r="L45"/>
  <c r="G45"/>
  <c r="F45"/>
  <c r="F539"/>
  <c r="N65" l="1"/>
  <c r="N81"/>
  <c r="N103"/>
  <c r="N61"/>
  <c r="N133"/>
  <c r="N49"/>
  <c r="N69"/>
  <c r="N85"/>
  <c r="N107"/>
  <c r="N147"/>
  <c r="N117"/>
  <c r="N57"/>
  <c r="N96"/>
  <c r="N73"/>
  <c r="N151"/>
  <c r="N113"/>
  <c r="N45"/>
  <c r="N53"/>
  <c r="N92"/>
  <c r="N77"/>
  <c r="N155"/>
  <c r="N141"/>
  <c r="M655"/>
  <c r="L655"/>
  <c r="M651"/>
  <c r="L651"/>
  <c r="M647"/>
  <c r="L647"/>
  <c r="M643"/>
  <c r="L643"/>
  <c r="M639"/>
  <c r="L639"/>
  <c r="M635"/>
  <c r="L635"/>
  <c r="M631"/>
  <c r="L631"/>
  <c r="M627"/>
  <c r="L627"/>
  <c r="M623"/>
  <c r="L623"/>
  <c r="M619"/>
  <c r="L619"/>
  <c r="M615"/>
  <c r="L615"/>
  <c r="M611"/>
  <c r="L611"/>
  <c r="M607"/>
  <c r="L607"/>
  <c r="M603"/>
  <c r="L603"/>
  <c r="M599"/>
  <c r="L599"/>
  <c r="E673"/>
  <c r="F673"/>
  <c r="G673"/>
  <c r="L673"/>
  <c r="M673"/>
  <c r="E677"/>
  <c r="F677"/>
  <c r="G677"/>
  <c r="L677"/>
  <c r="M677"/>
  <c r="F683"/>
  <c r="G683"/>
  <c r="L683"/>
  <c r="N683" s="1"/>
  <c r="M683"/>
  <c r="E687"/>
  <c r="F687"/>
  <c r="G687"/>
  <c r="L687"/>
  <c r="M687"/>
  <c r="E693"/>
  <c r="F693"/>
  <c r="G693"/>
  <c r="L693"/>
  <c r="M693"/>
  <c r="M549"/>
  <c r="L549"/>
  <c r="M548"/>
  <c r="L548"/>
  <c r="M547"/>
  <c r="L547"/>
  <c r="G549"/>
  <c r="F549"/>
  <c r="G548"/>
  <c r="F548"/>
  <c r="E549"/>
  <c r="E548"/>
  <c r="E547"/>
  <c r="N547" s="1"/>
  <c r="G547"/>
  <c r="F547"/>
  <c r="B417"/>
  <c r="M412"/>
  <c r="L412"/>
  <c r="G412"/>
  <c r="F412"/>
  <c r="M408"/>
  <c r="L408"/>
  <c r="G408"/>
  <c r="F408"/>
  <c r="M404"/>
  <c r="L404"/>
  <c r="G404"/>
  <c r="F404"/>
  <c r="M398"/>
  <c r="L398"/>
  <c r="M397"/>
  <c r="L397"/>
  <c r="M396"/>
  <c r="L396"/>
  <c r="G398"/>
  <c r="F398"/>
  <c r="G397"/>
  <c r="F397"/>
  <c r="G396"/>
  <c r="F396"/>
  <c r="M373"/>
  <c r="L373"/>
  <c r="G373"/>
  <c r="F373"/>
  <c r="M372"/>
  <c r="L372"/>
  <c r="G372"/>
  <c r="F372"/>
  <c r="M371"/>
  <c r="L371"/>
  <c r="G371"/>
  <c r="F371"/>
  <c r="N361"/>
  <c r="M361"/>
  <c r="L361"/>
  <c r="G361"/>
  <c r="F361"/>
  <c r="E361"/>
  <c r="N366"/>
  <c r="M366"/>
  <c r="L366"/>
  <c r="G366"/>
  <c r="F366"/>
  <c r="E366"/>
  <c r="N354"/>
  <c r="M354"/>
  <c r="L354"/>
  <c r="G354"/>
  <c r="F354"/>
  <c r="E354"/>
  <c r="N347"/>
  <c r="M347"/>
  <c r="L347"/>
  <c r="G347"/>
  <c r="F347"/>
  <c r="E347"/>
  <c r="N336"/>
  <c r="M336"/>
  <c r="L336"/>
  <c r="G336"/>
  <c r="F336"/>
  <c r="E336"/>
  <c r="N329"/>
  <c r="M329"/>
  <c r="L329"/>
  <c r="G329"/>
  <c r="F329"/>
  <c r="E329"/>
  <c r="N321"/>
  <c r="M321"/>
  <c r="L321"/>
  <c r="G321"/>
  <c r="F321"/>
  <c r="E321"/>
  <c r="M314"/>
  <c r="L314"/>
  <c r="G314"/>
  <c r="F314"/>
  <c r="N307"/>
  <c r="M307"/>
  <c r="L307"/>
  <c r="G307"/>
  <c r="F307"/>
  <c r="E307"/>
  <c r="N300"/>
  <c r="M300"/>
  <c r="L300"/>
  <c r="G300"/>
  <c r="F300"/>
  <c r="E300"/>
  <c r="M293"/>
  <c r="L293"/>
  <c r="G293"/>
  <c r="F293"/>
  <c r="N285"/>
  <c r="M285"/>
  <c r="L285"/>
  <c r="G285"/>
  <c r="F285"/>
  <c r="E285"/>
  <c r="N278"/>
  <c r="M278"/>
  <c r="L278"/>
  <c r="G278"/>
  <c r="F278"/>
  <c r="E278"/>
  <c r="N270"/>
  <c r="M270"/>
  <c r="L270"/>
  <c r="G270"/>
  <c r="F270"/>
  <c r="E270"/>
  <c r="N263"/>
  <c r="M263"/>
  <c r="L263"/>
  <c r="G263"/>
  <c r="F263"/>
  <c r="E263"/>
  <c r="M256"/>
  <c r="L256"/>
  <c r="N293" l="1"/>
  <c r="N615"/>
  <c r="N647"/>
  <c r="N314"/>
  <c r="N397"/>
  <c r="M395"/>
  <c r="N599"/>
  <c r="N631"/>
  <c r="N673"/>
  <c r="M370"/>
  <c r="N373"/>
  <c r="N611"/>
  <c r="N549"/>
  <c r="N548"/>
  <c r="N607"/>
  <c r="N623"/>
  <c r="N639"/>
  <c r="N655"/>
  <c r="N371"/>
  <c r="N412"/>
  <c r="N372"/>
  <c r="N398"/>
  <c r="N408"/>
  <c r="N546"/>
  <c r="N404"/>
  <c r="N627"/>
  <c r="N256"/>
  <c r="N677"/>
  <c r="N603"/>
  <c r="N619"/>
  <c r="N635"/>
  <c r="N651"/>
  <c r="N396"/>
  <c r="N643"/>
  <c r="N687"/>
  <c r="N693"/>
  <c r="G416"/>
  <c r="E416"/>
  <c r="L416"/>
  <c r="F416"/>
  <c r="N395" l="1"/>
  <c r="N667"/>
  <c r="M241"/>
  <c r="L241"/>
  <c r="G241"/>
  <c r="F241"/>
  <c r="M223"/>
  <c r="L223"/>
  <c r="N223" s="1"/>
  <c r="G223"/>
  <c r="F223"/>
  <c r="M219"/>
  <c r="L219"/>
  <c r="G219"/>
  <c r="F219"/>
  <c r="M215"/>
  <c r="L215"/>
  <c r="N215" s="1"/>
  <c r="G215"/>
  <c r="F215"/>
  <c r="M211"/>
  <c r="L211"/>
  <c r="G211"/>
  <c r="F211"/>
  <c r="M207"/>
  <c r="L207"/>
  <c r="N207" s="1"/>
  <c r="G207"/>
  <c r="F207"/>
  <c r="M201"/>
  <c r="L201"/>
  <c r="M200"/>
  <c r="L200"/>
  <c r="M199"/>
  <c r="L199"/>
  <c r="G201"/>
  <c r="F201"/>
  <c r="G200"/>
  <c r="F200"/>
  <c r="G199"/>
  <c r="F199"/>
  <c r="E201"/>
  <c r="E200"/>
  <c r="E199"/>
  <c r="L162"/>
  <c r="N162" s="1"/>
  <c r="M161"/>
  <c r="L161"/>
  <c r="M160"/>
  <c r="L160"/>
  <c r="G162"/>
  <c r="F162"/>
  <c r="G161"/>
  <c r="F161"/>
  <c r="G160"/>
  <c r="F160"/>
  <c r="G155"/>
  <c r="F155"/>
  <c r="G151"/>
  <c r="F151"/>
  <c r="G147"/>
  <c r="F147"/>
  <c r="G141"/>
  <c r="F141"/>
  <c r="G133"/>
  <c r="F133"/>
  <c r="E11" l="1"/>
  <c r="N199"/>
  <c r="N211"/>
  <c r="M159"/>
  <c r="N241"/>
  <c r="N160"/>
  <c r="E12"/>
  <c r="E7" s="1"/>
  <c r="N200"/>
  <c r="E13"/>
  <c r="E8" s="1"/>
  <c r="N201"/>
  <c r="N219"/>
  <c r="M198"/>
  <c r="N161"/>
  <c r="N159" s="1"/>
  <c r="N198" l="1"/>
  <c r="E6"/>
  <c r="E5" s="1"/>
  <c r="E10"/>
  <c r="G34"/>
  <c r="M34"/>
  <c r="L34"/>
  <c r="N34" l="1"/>
  <c r="L135" i="4"/>
  <c r="M135"/>
  <c r="L136"/>
  <c r="M136"/>
  <c r="L137"/>
  <c r="M137"/>
  <c r="E135"/>
  <c r="F135"/>
  <c r="G135"/>
  <c r="H135"/>
  <c r="I135"/>
  <c r="E136"/>
  <c r="F136"/>
  <c r="G136"/>
  <c r="H136"/>
  <c r="I136"/>
  <c r="E137"/>
  <c r="F137"/>
  <c r="G137"/>
  <c r="H137"/>
  <c r="I137"/>
  <c r="N137"/>
  <c r="N136"/>
  <c r="N135"/>
  <c r="F584" i="3"/>
  <c r="F134" i="4" s="1"/>
  <c r="G584" i="3"/>
  <c r="G134" i="4" s="1"/>
  <c r="H134"/>
  <c r="I134"/>
  <c r="E584" i="3"/>
  <c r="E134" i="4" s="1"/>
  <c r="N43" l="1"/>
  <c r="L11" i="3"/>
  <c r="N11" s="1"/>
  <c r="M11"/>
  <c r="L12"/>
  <c r="N12" s="1"/>
  <c r="M12"/>
  <c r="L13"/>
  <c r="M13"/>
  <c r="F11"/>
  <c r="G11"/>
  <c r="F12"/>
  <c r="G12"/>
  <c r="F13"/>
  <c r="G13"/>
  <c r="L44" i="4"/>
  <c r="M44"/>
  <c r="N44"/>
  <c r="L45"/>
  <c r="M45"/>
  <c r="N45"/>
  <c r="L46"/>
  <c r="M46"/>
  <c r="N46"/>
  <c r="E44"/>
  <c r="F44"/>
  <c r="G44"/>
  <c r="H44"/>
  <c r="I44"/>
  <c r="E45"/>
  <c r="F45"/>
  <c r="G45"/>
  <c r="H45"/>
  <c r="I45"/>
  <c r="E46"/>
  <c r="F46"/>
  <c r="G46"/>
  <c r="H46"/>
  <c r="I46"/>
  <c r="N13" i="3" l="1"/>
  <c r="L50" i="4"/>
  <c r="M50"/>
  <c r="N50"/>
  <c r="L51"/>
  <c r="M51"/>
  <c r="N51"/>
  <c r="L52"/>
  <c r="M52"/>
  <c r="N52"/>
  <c r="L53"/>
  <c r="M53"/>
  <c r="N53"/>
  <c r="L54"/>
  <c r="M54"/>
  <c r="N54"/>
  <c r="L55"/>
  <c r="M55"/>
  <c r="N55"/>
  <c r="L56"/>
  <c r="M56"/>
  <c r="N56"/>
  <c r="L57"/>
  <c r="M57"/>
  <c r="N57"/>
  <c r="E51"/>
  <c r="F51"/>
  <c r="G51"/>
  <c r="H51"/>
  <c r="I51"/>
  <c r="E52"/>
  <c r="F52"/>
  <c r="G52"/>
  <c r="H52"/>
  <c r="I52"/>
  <c r="E53"/>
  <c r="F53"/>
  <c r="G53"/>
  <c r="H53"/>
  <c r="I53"/>
  <c r="E54"/>
  <c r="F54"/>
  <c r="G54"/>
  <c r="H54"/>
  <c r="I54"/>
  <c r="E55"/>
  <c r="F55"/>
  <c r="G55"/>
  <c r="H55"/>
  <c r="I55"/>
  <c r="E56"/>
  <c r="F56"/>
  <c r="G56"/>
  <c r="H56"/>
  <c r="I56"/>
  <c r="E57"/>
  <c r="F57"/>
  <c r="G57"/>
  <c r="H57"/>
  <c r="I57"/>
  <c r="F50"/>
  <c r="G50"/>
  <c r="H50"/>
  <c r="I50"/>
  <c r="E50"/>
  <c r="B4" l="1"/>
  <c r="A2"/>
  <c r="R134" l="1"/>
  <c r="R198" s="1"/>
  <c r="S134"/>
  <c r="S198" s="1"/>
  <c r="S124"/>
  <c r="S194" s="1"/>
  <c r="S117"/>
  <c r="S190" s="1"/>
  <c r="S110"/>
  <c r="S186" s="1"/>
  <c r="S103"/>
  <c r="S182" s="1"/>
  <c r="S96"/>
  <c r="S178" s="1"/>
  <c r="S89"/>
  <c r="S174" s="1"/>
  <c r="S82"/>
  <c r="S170" s="1"/>
  <c r="S75"/>
  <c r="S166" s="1"/>
  <c r="S68"/>
  <c r="S162" s="1"/>
  <c r="S61"/>
  <c r="S158" s="1"/>
  <c r="S43"/>
  <c r="S154" s="1"/>
  <c r="R5"/>
  <c r="R146" s="1"/>
  <c r="S36"/>
  <c r="S150" s="1"/>
  <c r="S5"/>
  <c r="S146" s="1"/>
  <c r="R4"/>
  <c r="R145" s="1"/>
  <c r="L19" l="1"/>
  <c r="M19"/>
  <c r="L20"/>
  <c r="M20"/>
  <c r="L21"/>
  <c r="M21"/>
  <c r="E19"/>
  <c r="F19"/>
  <c r="G19"/>
  <c r="H19"/>
  <c r="I19"/>
  <c r="E20"/>
  <c r="F20"/>
  <c r="G20"/>
  <c r="H20"/>
  <c r="I20"/>
  <c r="E21"/>
  <c r="F21"/>
  <c r="G21"/>
  <c r="H21"/>
  <c r="I21"/>
  <c r="A124"/>
  <c r="A117"/>
  <c r="A103"/>
  <c r="A96"/>
  <c r="A89"/>
  <c r="A82"/>
  <c r="A75"/>
  <c r="A68"/>
  <c r="A61"/>
  <c r="A43"/>
  <c r="A36"/>
  <c r="G4" l="1"/>
  <c r="V4" s="1"/>
  <c r="V145" s="1"/>
  <c r="M22"/>
  <c r="L22"/>
  <c r="K22"/>
  <c r="I22"/>
  <c r="H22"/>
  <c r="G22"/>
  <c r="F22"/>
  <c r="E22"/>
  <c r="V134"/>
  <c r="V198" s="1"/>
  <c r="T134"/>
  <c r="T198" s="1"/>
  <c r="L125"/>
  <c r="M125"/>
  <c r="N125"/>
  <c r="L126"/>
  <c r="M126"/>
  <c r="N126"/>
  <c r="L127"/>
  <c r="M127"/>
  <c r="N127"/>
  <c r="E125"/>
  <c r="F125"/>
  <c r="G125"/>
  <c r="H125"/>
  <c r="I125"/>
  <c r="E126"/>
  <c r="F126"/>
  <c r="G126"/>
  <c r="H126"/>
  <c r="I126"/>
  <c r="E127"/>
  <c r="F127"/>
  <c r="G127"/>
  <c r="H127"/>
  <c r="I127"/>
  <c r="L118"/>
  <c r="M118"/>
  <c r="N118"/>
  <c r="L119"/>
  <c r="M119"/>
  <c r="N119"/>
  <c r="L120"/>
  <c r="M120"/>
  <c r="N120"/>
  <c r="E118"/>
  <c r="F118"/>
  <c r="G118"/>
  <c r="H118"/>
  <c r="I118"/>
  <c r="E119"/>
  <c r="F119"/>
  <c r="G119"/>
  <c r="H119"/>
  <c r="I119"/>
  <c r="E120"/>
  <c r="F120"/>
  <c r="G120"/>
  <c r="H120"/>
  <c r="I120"/>
  <c r="L111"/>
  <c r="M111"/>
  <c r="N111"/>
  <c r="L112"/>
  <c r="M112"/>
  <c r="N112"/>
  <c r="L113"/>
  <c r="M113"/>
  <c r="N113"/>
  <c r="E111"/>
  <c r="F111"/>
  <c r="G111"/>
  <c r="H111"/>
  <c r="I111"/>
  <c r="E112"/>
  <c r="F112"/>
  <c r="G112"/>
  <c r="H112"/>
  <c r="I112"/>
  <c r="E113"/>
  <c r="F113"/>
  <c r="G113"/>
  <c r="H113"/>
  <c r="I113"/>
  <c r="L104"/>
  <c r="M104"/>
  <c r="N104"/>
  <c r="L105"/>
  <c r="M105"/>
  <c r="N105"/>
  <c r="L106"/>
  <c r="M106"/>
  <c r="N106"/>
  <c r="E104"/>
  <c r="F104"/>
  <c r="G104"/>
  <c r="H104"/>
  <c r="I104"/>
  <c r="E105"/>
  <c r="F105"/>
  <c r="G105"/>
  <c r="H105"/>
  <c r="I105"/>
  <c r="E106"/>
  <c r="F106"/>
  <c r="G106"/>
  <c r="H106"/>
  <c r="I106"/>
  <c r="L97"/>
  <c r="M97"/>
  <c r="N97"/>
  <c r="L98"/>
  <c r="M98"/>
  <c r="N98"/>
  <c r="L99"/>
  <c r="M99"/>
  <c r="N99"/>
  <c r="E97"/>
  <c r="F97"/>
  <c r="G97"/>
  <c r="H97"/>
  <c r="I97"/>
  <c r="E98"/>
  <c r="F98"/>
  <c r="G98"/>
  <c r="H98"/>
  <c r="I98"/>
  <c r="E99"/>
  <c r="F99"/>
  <c r="G99"/>
  <c r="H99"/>
  <c r="I99"/>
  <c r="L90"/>
  <c r="M90"/>
  <c r="N90"/>
  <c r="L91"/>
  <c r="M91"/>
  <c r="N91"/>
  <c r="L92"/>
  <c r="M92"/>
  <c r="N92"/>
  <c r="E90"/>
  <c r="F90"/>
  <c r="G90"/>
  <c r="H90"/>
  <c r="I90"/>
  <c r="E91"/>
  <c r="F91"/>
  <c r="G91"/>
  <c r="H91"/>
  <c r="I91"/>
  <c r="E92"/>
  <c r="F92"/>
  <c r="G92"/>
  <c r="H92"/>
  <c r="I92"/>
  <c r="L83"/>
  <c r="M83"/>
  <c r="N83"/>
  <c r="L84"/>
  <c r="M84"/>
  <c r="N84"/>
  <c r="L85"/>
  <c r="M85"/>
  <c r="N85"/>
  <c r="E83"/>
  <c r="F83"/>
  <c r="G83"/>
  <c r="H83"/>
  <c r="I83"/>
  <c r="E84"/>
  <c r="F84"/>
  <c r="G84"/>
  <c r="H84"/>
  <c r="I84"/>
  <c r="E85"/>
  <c r="F85"/>
  <c r="G85"/>
  <c r="H85"/>
  <c r="I85"/>
  <c r="L76"/>
  <c r="M76"/>
  <c r="N76"/>
  <c r="L77"/>
  <c r="M77"/>
  <c r="N77"/>
  <c r="L78"/>
  <c r="M78"/>
  <c r="N78"/>
  <c r="E76"/>
  <c r="F76"/>
  <c r="G76"/>
  <c r="H76"/>
  <c r="I76"/>
  <c r="E77"/>
  <c r="F77"/>
  <c r="G77"/>
  <c r="H77"/>
  <c r="I77"/>
  <c r="E78"/>
  <c r="F78"/>
  <c r="G78"/>
  <c r="H78"/>
  <c r="I78"/>
  <c r="L69"/>
  <c r="M69"/>
  <c r="N69"/>
  <c r="L70"/>
  <c r="M70"/>
  <c r="N70"/>
  <c r="L71"/>
  <c r="M71"/>
  <c r="N71"/>
  <c r="E69"/>
  <c r="F69"/>
  <c r="G69"/>
  <c r="H69"/>
  <c r="I69"/>
  <c r="E70"/>
  <c r="F70"/>
  <c r="G70"/>
  <c r="H70"/>
  <c r="I70"/>
  <c r="E71"/>
  <c r="F71"/>
  <c r="G71"/>
  <c r="H71"/>
  <c r="I71"/>
  <c r="L64"/>
  <c r="M64"/>
  <c r="L62"/>
  <c r="M62"/>
  <c r="L63"/>
  <c r="M63"/>
  <c r="E62"/>
  <c r="F62"/>
  <c r="G62"/>
  <c r="H62"/>
  <c r="I62"/>
  <c r="E63"/>
  <c r="F63"/>
  <c r="G63"/>
  <c r="H63"/>
  <c r="I63"/>
  <c r="E64"/>
  <c r="F64"/>
  <c r="G64"/>
  <c r="H64"/>
  <c r="I64"/>
  <c r="L37"/>
  <c r="M37"/>
  <c r="N37"/>
  <c r="L38"/>
  <c r="M38"/>
  <c r="N38"/>
  <c r="L39"/>
  <c r="M39"/>
  <c r="N39"/>
  <c r="E37"/>
  <c r="F37"/>
  <c r="G37"/>
  <c r="H37"/>
  <c r="I37"/>
  <c r="E38"/>
  <c r="F38"/>
  <c r="G38"/>
  <c r="H38"/>
  <c r="I38"/>
  <c r="E39"/>
  <c r="F39"/>
  <c r="G39"/>
  <c r="H39"/>
  <c r="I39"/>
  <c r="W134" l="1"/>
  <c r="W198" s="1"/>
  <c r="U134"/>
  <c r="U198" s="1"/>
  <c r="X134"/>
  <c r="X198" s="1"/>
  <c r="I27"/>
  <c r="I32" s="1"/>
  <c r="G27"/>
  <c r="G32" s="1"/>
  <c r="E27"/>
  <c r="H26"/>
  <c r="H31" s="1"/>
  <c r="F26"/>
  <c r="F31" s="1"/>
  <c r="I25"/>
  <c r="G25"/>
  <c r="E25"/>
  <c r="M27"/>
  <c r="M32" s="1"/>
  <c r="K27"/>
  <c r="K32" s="1"/>
  <c r="M26"/>
  <c r="M31" s="1"/>
  <c r="K26"/>
  <c r="K31" s="1"/>
  <c r="M25"/>
  <c r="K25"/>
  <c r="H27"/>
  <c r="H32" s="1"/>
  <c r="F27"/>
  <c r="F32" s="1"/>
  <c r="I26"/>
  <c r="I31" s="1"/>
  <c r="G26"/>
  <c r="G31" s="1"/>
  <c r="E26"/>
  <c r="H25"/>
  <c r="F25"/>
  <c r="L27"/>
  <c r="L32" s="1"/>
  <c r="L26"/>
  <c r="L31" s="1"/>
  <c r="L25"/>
  <c r="F47"/>
  <c r="I121"/>
  <c r="G121"/>
  <c r="E121"/>
  <c r="M121"/>
  <c r="K121"/>
  <c r="H47"/>
  <c r="H107"/>
  <c r="F107"/>
  <c r="H121"/>
  <c r="F121"/>
  <c r="N121"/>
  <c r="L121"/>
  <c r="I47"/>
  <c r="G47"/>
  <c r="E47"/>
  <c r="L47"/>
  <c r="F65"/>
  <c r="H72"/>
  <c r="F72"/>
  <c r="H79"/>
  <c r="F79"/>
  <c r="H86"/>
  <c r="F86"/>
  <c r="H93"/>
  <c r="F93"/>
  <c r="H114"/>
  <c r="F114"/>
  <c r="H128"/>
  <c r="F128"/>
  <c r="M47"/>
  <c r="K47"/>
  <c r="I65"/>
  <c r="G65"/>
  <c r="E65"/>
  <c r="M65"/>
  <c r="K65"/>
  <c r="M72"/>
  <c r="M79"/>
  <c r="K79"/>
  <c r="M86"/>
  <c r="K86"/>
  <c r="M93"/>
  <c r="K93"/>
  <c r="I100"/>
  <c r="G100"/>
  <c r="E100"/>
  <c r="M100"/>
  <c r="K100"/>
  <c r="M107"/>
  <c r="K107"/>
  <c r="M114"/>
  <c r="K114"/>
  <c r="M128"/>
  <c r="K128"/>
  <c r="H65"/>
  <c r="L65"/>
  <c r="I72"/>
  <c r="G72"/>
  <c r="E72"/>
  <c r="N72"/>
  <c r="L72"/>
  <c r="I79"/>
  <c r="G79"/>
  <c r="E79"/>
  <c r="N79"/>
  <c r="L79"/>
  <c r="I86"/>
  <c r="G86"/>
  <c r="E86"/>
  <c r="N86"/>
  <c r="L86"/>
  <c r="I93"/>
  <c r="G93"/>
  <c r="E93"/>
  <c r="N93"/>
  <c r="L93"/>
  <c r="H100"/>
  <c r="F100"/>
  <c r="N100"/>
  <c r="L100"/>
  <c r="I107"/>
  <c r="G107"/>
  <c r="E107"/>
  <c r="N107"/>
  <c r="L107"/>
  <c r="I114"/>
  <c r="G114"/>
  <c r="E114"/>
  <c r="N114"/>
  <c r="L114"/>
  <c r="I128"/>
  <c r="G128"/>
  <c r="E128"/>
  <c r="N128"/>
  <c r="L128"/>
  <c r="I40"/>
  <c r="G40"/>
  <c r="E40"/>
  <c r="M40"/>
  <c r="K40"/>
  <c r="H40"/>
  <c r="F40"/>
  <c r="N40"/>
  <c r="L40"/>
  <c r="M138"/>
  <c r="K138"/>
  <c r="L138"/>
  <c r="H138"/>
  <c r="H139" s="1"/>
  <c r="F138"/>
  <c r="F139" s="1"/>
  <c r="I138"/>
  <c r="I139" s="1"/>
  <c r="G138"/>
  <c r="G139" s="1"/>
  <c r="E138"/>
  <c r="B83"/>
  <c r="R82" s="1"/>
  <c r="R170" s="1"/>
  <c r="B69"/>
  <c r="R68" s="1"/>
  <c r="R162" s="1"/>
  <c r="B125"/>
  <c r="R124" s="1"/>
  <c r="R194" s="1"/>
  <c r="B118"/>
  <c r="R117" s="1"/>
  <c r="R190" s="1"/>
  <c r="B111"/>
  <c r="R110" s="1"/>
  <c r="R186" s="1"/>
  <c r="B104"/>
  <c r="R103" s="1"/>
  <c r="R182" s="1"/>
  <c r="B97"/>
  <c r="R96" s="1"/>
  <c r="R178" s="1"/>
  <c r="B90"/>
  <c r="R89" s="1"/>
  <c r="R174" s="1"/>
  <c r="B76"/>
  <c r="R75" s="1"/>
  <c r="R166" s="1"/>
  <c r="B62"/>
  <c r="R61" s="1"/>
  <c r="R158" s="1"/>
  <c r="B44"/>
  <c r="R43" s="1"/>
  <c r="R154" s="1"/>
  <c r="B37"/>
  <c r="R36" s="1"/>
  <c r="R150" s="1"/>
  <c r="M8"/>
  <c r="L8"/>
  <c r="I8"/>
  <c r="H8"/>
  <c r="G8"/>
  <c r="F8"/>
  <c r="E8"/>
  <c r="M7"/>
  <c r="L7"/>
  <c r="K7"/>
  <c r="K13" s="1"/>
  <c r="I7"/>
  <c r="H7"/>
  <c r="G7"/>
  <c r="F7"/>
  <c r="E7"/>
  <c r="M6"/>
  <c r="L6"/>
  <c r="K6"/>
  <c r="K12" s="1"/>
  <c r="I6"/>
  <c r="H6"/>
  <c r="G6"/>
  <c r="F6"/>
  <c r="E6"/>
  <c r="B575" i="3"/>
  <c r="N124" i="4"/>
  <c r="M574" i="3"/>
  <c r="M124" i="4" s="1"/>
  <c r="L574" i="3"/>
  <c r="L124" i="4" s="1"/>
  <c r="I124"/>
  <c r="H124"/>
  <c r="G574" i="3"/>
  <c r="G124" i="4" s="1"/>
  <c r="F574" i="3"/>
  <c r="F124" i="4" s="1"/>
  <c r="E574" i="3"/>
  <c r="E124" i="4" s="1"/>
  <c r="T124" s="1"/>
  <c r="T194" s="1"/>
  <c r="M570" i="3"/>
  <c r="L570"/>
  <c r="G570"/>
  <c r="F570"/>
  <c r="E570"/>
  <c r="B562"/>
  <c r="N117" i="4"/>
  <c r="M561" i="3"/>
  <c r="M117" i="4" s="1"/>
  <c r="L561" i="3"/>
  <c r="L117" i="4" s="1"/>
  <c r="I117"/>
  <c r="H117"/>
  <c r="G561" i="3"/>
  <c r="G117" i="4" s="1"/>
  <c r="V117" s="1"/>
  <c r="V190" s="1"/>
  <c r="F561" i="3"/>
  <c r="F117" i="4" s="1"/>
  <c r="E561" i="3"/>
  <c r="E117" i="4" s="1"/>
  <c r="T117" s="1"/>
  <c r="T190" s="1"/>
  <c r="M557" i="3"/>
  <c r="L557"/>
  <c r="G557"/>
  <c r="F557"/>
  <c r="E557"/>
  <c r="N557" s="1"/>
  <c r="B547"/>
  <c r="N110" i="4"/>
  <c r="M546" i="3"/>
  <c r="M110" i="4" s="1"/>
  <c r="L546" i="3"/>
  <c r="L110" i="4" s="1"/>
  <c r="I110"/>
  <c r="H110"/>
  <c r="G546" i="3"/>
  <c r="G110" i="4" s="1"/>
  <c r="F546" i="3"/>
  <c r="F110" i="4" s="1"/>
  <c r="E546" i="3"/>
  <c r="E110" i="4" s="1"/>
  <c r="T110" s="1"/>
  <c r="T186" s="1"/>
  <c r="M539" i="3"/>
  <c r="L539"/>
  <c r="B531"/>
  <c r="N103" i="4"/>
  <c r="M103"/>
  <c r="L103"/>
  <c r="I103"/>
  <c r="H103"/>
  <c r="G530" i="3"/>
  <c r="G103" i="4" s="1"/>
  <c r="V103" s="1"/>
  <c r="V182" s="1"/>
  <c r="F530" i="3"/>
  <c r="F103" i="4" s="1"/>
  <c r="E530" i="3"/>
  <c r="E103" i="4" s="1"/>
  <c r="T103" s="1"/>
  <c r="T182" s="1"/>
  <c r="B458" i="3"/>
  <c r="N96" i="4"/>
  <c r="M457" i="3"/>
  <c r="M96" i="4" s="1"/>
  <c r="L457" i="3"/>
  <c r="L96" i="4" s="1"/>
  <c r="I96"/>
  <c r="H96"/>
  <c r="G457" i="3"/>
  <c r="G96" i="4" s="1"/>
  <c r="F457" i="3"/>
  <c r="F96" i="4" s="1"/>
  <c r="U96" s="1"/>
  <c r="U178" s="1"/>
  <c r="E457" i="3"/>
  <c r="E96" i="4" s="1"/>
  <c r="T96" s="1"/>
  <c r="T178" s="1"/>
  <c r="M453" i="3"/>
  <c r="L453"/>
  <c r="G453"/>
  <c r="F453"/>
  <c r="E453"/>
  <c r="B445"/>
  <c r="N89" i="4"/>
  <c r="M444" i="3"/>
  <c r="M89" i="4" s="1"/>
  <c r="L444" i="3"/>
  <c r="L89" i="4" s="1"/>
  <c r="I89"/>
  <c r="H89"/>
  <c r="G444" i="3"/>
  <c r="G89" i="4" s="1"/>
  <c r="V89" s="1"/>
  <c r="V174" s="1"/>
  <c r="F444" i="3"/>
  <c r="F89" i="4" s="1"/>
  <c r="E444" i="3"/>
  <c r="E89" i="4" s="1"/>
  <c r="T89" s="1"/>
  <c r="T174" s="1"/>
  <c r="M438" i="3"/>
  <c r="L438"/>
  <c r="G438"/>
  <c r="F438"/>
  <c r="E438"/>
  <c r="B430"/>
  <c r="N82" i="4"/>
  <c r="M429" i="3"/>
  <c r="M82" i="4" s="1"/>
  <c r="L429" i="3"/>
  <c r="L82" i="4" s="1"/>
  <c r="I82"/>
  <c r="H82"/>
  <c r="G429" i="3"/>
  <c r="G82" i="4" s="1"/>
  <c r="F429" i="3"/>
  <c r="F82" i="4" s="1"/>
  <c r="E429" i="3"/>
  <c r="E82" i="4" s="1"/>
  <c r="T82" s="1"/>
  <c r="T170" s="1"/>
  <c r="M425" i="3"/>
  <c r="L425"/>
  <c r="G425"/>
  <c r="F425"/>
  <c r="E425"/>
  <c r="N75" i="4"/>
  <c r="M75"/>
  <c r="L75"/>
  <c r="I75"/>
  <c r="H75"/>
  <c r="G75"/>
  <c r="V75" s="1"/>
  <c r="V166" s="1"/>
  <c r="F75"/>
  <c r="E75"/>
  <c r="T75" s="1"/>
  <c r="T166" s="1"/>
  <c r="B396" i="3"/>
  <c r="N68" i="4"/>
  <c r="M68"/>
  <c r="L395" i="3"/>
  <c r="L68" i="4" s="1"/>
  <c r="I68"/>
  <c r="H68"/>
  <c r="G395" i="3"/>
  <c r="G68" i="4" s="1"/>
  <c r="F395" i="3"/>
  <c r="F68" i="4" s="1"/>
  <c r="E395" i="3"/>
  <c r="E68" i="4" s="1"/>
  <c r="T68" s="1"/>
  <c r="T162" s="1"/>
  <c r="M391" i="3"/>
  <c r="L391"/>
  <c r="G391"/>
  <c r="F391"/>
  <c r="E391"/>
  <c r="M379"/>
  <c r="L379"/>
  <c r="G379"/>
  <c r="F379"/>
  <c r="B371"/>
  <c r="M61" i="4"/>
  <c r="L370" i="3"/>
  <c r="L61" i="4" s="1"/>
  <c r="I61"/>
  <c r="H61"/>
  <c r="G370" i="3"/>
  <c r="G61" i="4" s="1"/>
  <c r="V61" s="1"/>
  <c r="V158" s="1"/>
  <c r="F370" i="3"/>
  <c r="F61" i="4" s="1"/>
  <c r="E370" i="3"/>
  <c r="E61" i="4" s="1"/>
  <c r="T61" s="1"/>
  <c r="T158" s="1"/>
  <c r="M249" i="3"/>
  <c r="L249"/>
  <c r="M234"/>
  <c r="L234"/>
  <c r="G234"/>
  <c r="F234"/>
  <c r="M227"/>
  <c r="L227"/>
  <c r="G227"/>
  <c r="F227"/>
  <c r="N453" l="1"/>
  <c r="N391"/>
  <c r="N570"/>
  <c r="N379"/>
  <c r="N425"/>
  <c r="N539"/>
  <c r="N249"/>
  <c r="N234"/>
  <c r="N227"/>
  <c r="N438"/>
  <c r="U82" i="4"/>
  <c r="U170" s="1"/>
  <c r="W82"/>
  <c r="W170" s="1"/>
  <c r="K5"/>
  <c r="K11" s="1"/>
  <c r="I5"/>
  <c r="N64"/>
  <c r="N63"/>
  <c r="M5"/>
  <c r="H5"/>
  <c r="L5"/>
  <c r="F30"/>
  <c r="F24"/>
  <c r="M30"/>
  <c r="M24"/>
  <c r="G30"/>
  <c r="G24"/>
  <c r="L108"/>
  <c r="I108"/>
  <c r="H101"/>
  <c r="N94"/>
  <c r="G94"/>
  <c r="N80"/>
  <c r="G80"/>
  <c r="K129"/>
  <c r="K115"/>
  <c r="K101"/>
  <c r="M87"/>
  <c r="M73"/>
  <c r="G66"/>
  <c r="F129"/>
  <c r="F115"/>
  <c r="F87"/>
  <c r="F73"/>
  <c r="N122"/>
  <c r="E122"/>
  <c r="I122"/>
  <c r="L30"/>
  <c r="L24"/>
  <c r="H30"/>
  <c r="H24"/>
  <c r="K30"/>
  <c r="K24"/>
  <c r="E24"/>
  <c r="I30"/>
  <c r="I24"/>
  <c r="X61"/>
  <c r="X158" s="1"/>
  <c r="W68"/>
  <c r="W162" s="1"/>
  <c r="W110"/>
  <c r="W186" s="1"/>
  <c r="X117"/>
  <c r="X190" s="1"/>
  <c r="W124"/>
  <c r="W194" s="1"/>
  <c r="U124"/>
  <c r="U194" s="1"/>
  <c r="U110"/>
  <c r="U186" s="1"/>
  <c r="U68"/>
  <c r="U162" s="1"/>
  <c r="U61"/>
  <c r="U158" s="1"/>
  <c r="W61"/>
  <c r="W158" s="1"/>
  <c r="V68"/>
  <c r="V162" s="1"/>
  <c r="X68"/>
  <c r="X162" s="1"/>
  <c r="W75"/>
  <c r="W166" s="1"/>
  <c r="U75"/>
  <c r="U166" s="1"/>
  <c r="X75"/>
  <c r="X166" s="1"/>
  <c r="V82"/>
  <c r="V170" s="1"/>
  <c r="X82"/>
  <c r="X170" s="1"/>
  <c r="W89"/>
  <c r="W174" s="1"/>
  <c r="U89"/>
  <c r="U174" s="1"/>
  <c r="X89"/>
  <c r="X174" s="1"/>
  <c r="X96"/>
  <c r="X178" s="1"/>
  <c r="V96"/>
  <c r="V178" s="1"/>
  <c r="W103"/>
  <c r="W182" s="1"/>
  <c r="U103"/>
  <c r="U182" s="1"/>
  <c r="X103"/>
  <c r="X182" s="1"/>
  <c r="V110"/>
  <c r="V186" s="1"/>
  <c r="X110"/>
  <c r="X186" s="1"/>
  <c r="U117"/>
  <c r="U190" s="1"/>
  <c r="W117"/>
  <c r="W190" s="1"/>
  <c r="V124"/>
  <c r="V194" s="1"/>
  <c r="X124"/>
  <c r="X194" s="1"/>
  <c r="L129"/>
  <c r="I129"/>
  <c r="N115"/>
  <c r="G115"/>
  <c r="N101"/>
  <c r="L87"/>
  <c r="I87"/>
  <c r="L73"/>
  <c r="I73"/>
  <c r="K108"/>
  <c r="E101"/>
  <c r="I101"/>
  <c r="M94"/>
  <c r="M80"/>
  <c r="M66"/>
  <c r="F94"/>
  <c r="F80"/>
  <c r="F66"/>
  <c r="H122"/>
  <c r="H108"/>
  <c r="K122"/>
  <c r="N129"/>
  <c r="G129"/>
  <c r="L115"/>
  <c r="I115"/>
  <c r="N108"/>
  <c r="G108"/>
  <c r="L101"/>
  <c r="L94"/>
  <c r="I94"/>
  <c r="N87"/>
  <c r="G87"/>
  <c r="L80"/>
  <c r="I80"/>
  <c r="N73"/>
  <c r="G73"/>
  <c r="L66"/>
  <c r="H66"/>
  <c r="M129"/>
  <c r="M115"/>
  <c r="M108"/>
  <c r="M101"/>
  <c r="G101"/>
  <c r="K94"/>
  <c r="K87"/>
  <c r="K80"/>
  <c r="K66"/>
  <c r="E66"/>
  <c r="I66"/>
  <c r="H129"/>
  <c r="H115"/>
  <c r="H94"/>
  <c r="H87"/>
  <c r="H80"/>
  <c r="H73"/>
  <c r="L122"/>
  <c r="F122"/>
  <c r="F108"/>
  <c r="M122"/>
  <c r="G122"/>
  <c r="W96"/>
  <c r="W178" s="1"/>
  <c r="E30"/>
  <c r="E31"/>
  <c r="E32"/>
  <c r="F5"/>
  <c r="E5"/>
  <c r="G5"/>
  <c r="V5" s="1"/>
  <c r="V146" s="1"/>
  <c r="V205" s="1"/>
  <c r="P121"/>
  <c r="E139"/>
  <c r="P40"/>
  <c r="E129"/>
  <c r="P128"/>
  <c r="E115"/>
  <c r="P114"/>
  <c r="E108"/>
  <c r="P107"/>
  <c r="F101"/>
  <c r="P100"/>
  <c r="E94"/>
  <c r="P93"/>
  <c r="E87"/>
  <c r="P86"/>
  <c r="E80"/>
  <c r="P79"/>
  <c r="E73"/>
  <c r="P72"/>
  <c r="B199" i="3"/>
  <c r="M43" i="4"/>
  <c r="L198" i="3"/>
  <c r="L43" i="4" s="1"/>
  <c r="I43"/>
  <c r="H43"/>
  <c r="G198" i="3"/>
  <c r="G43" i="4" s="1"/>
  <c r="F198" i="3"/>
  <c r="F43" i="4" s="1"/>
  <c r="E198" i="3"/>
  <c r="E43" i="4" s="1"/>
  <c r="M194" i="3"/>
  <c r="L194"/>
  <c r="G194"/>
  <c r="F194"/>
  <c r="E194"/>
  <c r="M185"/>
  <c r="L185"/>
  <c r="G185"/>
  <c r="F185"/>
  <c r="M178"/>
  <c r="L178"/>
  <c r="G178"/>
  <c r="F178"/>
  <c r="B160"/>
  <c r="M584"/>
  <c r="L584"/>
  <c r="K139" i="4"/>
  <c r="M593" i="3"/>
  <c r="L593"/>
  <c r="G593"/>
  <c r="F593"/>
  <c r="E593"/>
  <c r="M589"/>
  <c r="L589"/>
  <c r="G589"/>
  <c r="F589"/>
  <c r="E589"/>
  <c r="L20"/>
  <c r="M20"/>
  <c r="L159"/>
  <c r="L36" i="4" s="1"/>
  <c r="L41" s="1"/>
  <c r="M36"/>
  <c r="M41" s="1"/>
  <c r="N36"/>
  <c r="N41" s="1"/>
  <c r="K41"/>
  <c r="I36"/>
  <c r="I41" s="1"/>
  <c r="H36"/>
  <c r="H41" s="1"/>
  <c r="G159" i="3"/>
  <c r="G36" i="4" s="1"/>
  <c r="F159" i="3"/>
  <c r="F36" i="4" s="1"/>
  <c r="E36"/>
  <c r="T36" s="1"/>
  <c r="T150" s="1"/>
  <c r="L10" i="3"/>
  <c r="L18" i="4" s="1"/>
  <c r="M10" i="3"/>
  <c r="M18" i="4" s="1"/>
  <c r="F10" i="3"/>
  <c r="F18" i="4" s="1"/>
  <c r="G10" i="3"/>
  <c r="G18" i="4" s="1"/>
  <c r="V18" s="1"/>
  <c r="H18"/>
  <c r="I18"/>
  <c r="E18"/>
  <c r="F20" i="3"/>
  <c r="G20"/>
  <c r="E20"/>
  <c r="N194" l="1"/>
  <c r="N185"/>
  <c r="N20"/>
  <c r="N178"/>
  <c r="N593"/>
  <c r="N589"/>
  <c r="U18" i="4"/>
  <c r="X18"/>
  <c r="W18"/>
  <c r="T18"/>
  <c r="N27"/>
  <c r="P27" s="1"/>
  <c r="N26"/>
  <c r="P26" s="1"/>
  <c r="N370" i="3"/>
  <c r="N61" i="4" s="1"/>
  <c r="N62"/>
  <c r="N65" s="1"/>
  <c r="L48"/>
  <c r="K48"/>
  <c r="H48"/>
  <c r="M48"/>
  <c r="M134"/>
  <c r="M139" s="1"/>
  <c r="L134"/>
  <c r="L139" s="1"/>
  <c r="I48"/>
  <c r="T43"/>
  <c r="T154" s="1"/>
  <c r="T206" s="1"/>
  <c r="N19"/>
  <c r="N6" s="1"/>
  <c r="N6" i="3"/>
  <c r="N20" i="4"/>
  <c r="N7" s="1"/>
  <c r="N7" i="3"/>
  <c r="N21" i="4"/>
  <c r="N8" s="1"/>
  <c r="N8" i="3"/>
  <c r="P122" i="4"/>
  <c r="P73"/>
  <c r="P80"/>
  <c r="P87"/>
  <c r="P94"/>
  <c r="P101"/>
  <c r="P108"/>
  <c r="P115"/>
  <c r="P129"/>
  <c r="I29"/>
  <c r="I23"/>
  <c r="K29"/>
  <c r="K23"/>
  <c r="L29"/>
  <c r="L23"/>
  <c r="W36"/>
  <c r="W150" s="1"/>
  <c r="U36"/>
  <c r="U150" s="1"/>
  <c r="U43"/>
  <c r="U154" s="1"/>
  <c r="W43"/>
  <c r="W154" s="1"/>
  <c r="F48"/>
  <c r="E29"/>
  <c r="E23"/>
  <c r="H29"/>
  <c r="H23"/>
  <c r="F29"/>
  <c r="F23"/>
  <c r="M29"/>
  <c r="M23"/>
  <c r="X43"/>
  <c r="X154" s="1"/>
  <c r="V43"/>
  <c r="V154" s="1"/>
  <c r="E41"/>
  <c r="G48"/>
  <c r="F41"/>
  <c r="E48"/>
  <c r="X36"/>
  <c r="X150" s="1"/>
  <c r="V36"/>
  <c r="V150" s="1"/>
  <c r="N47"/>
  <c r="W5"/>
  <c r="W146" s="1"/>
  <c r="U5"/>
  <c r="U146" s="1"/>
  <c r="U205" s="1"/>
  <c r="T5"/>
  <c r="T146" s="1"/>
  <c r="T205" s="1"/>
  <c r="X5"/>
  <c r="X146" s="1"/>
  <c r="G41"/>
  <c r="G29"/>
  <c r="G23"/>
  <c r="N138"/>
  <c r="P138" s="1"/>
  <c r="N584" i="3"/>
  <c r="N10"/>
  <c r="N18" i="4" s="1"/>
  <c r="V206" l="1"/>
  <c r="V207" s="1"/>
  <c r="N66"/>
  <c r="P66" s="1"/>
  <c r="P65"/>
  <c r="N25"/>
  <c r="N24" s="1"/>
  <c r="P24" s="1"/>
  <c r="U206"/>
  <c r="U207" s="1"/>
  <c r="T207"/>
  <c r="N31"/>
  <c r="P31" s="1"/>
  <c r="N32"/>
  <c r="P32" s="1"/>
  <c r="N134"/>
  <c r="N139" s="1"/>
  <c r="P139" s="1"/>
  <c r="N22"/>
  <c r="P22" s="1"/>
  <c r="N5" i="3"/>
  <c r="N14" i="4"/>
  <c r="N13"/>
  <c r="N5"/>
  <c r="N12"/>
  <c r="P41"/>
  <c r="N48"/>
  <c r="P48" s="1"/>
  <c r="P47"/>
  <c r="F6" i="3"/>
  <c r="F12" i="4" s="1"/>
  <c r="G6" i="3"/>
  <c r="G12" i="4" s="1"/>
  <c r="H12"/>
  <c r="I12"/>
  <c r="L6" i="3"/>
  <c r="L12" i="4" s="1"/>
  <c r="M6" i="3"/>
  <c r="M12" i="4" s="1"/>
  <c r="F7" i="3"/>
  <c r="F13" i="4" s="1"/>
  <c r="G7" i="3"/>
  <c r="G13" i="4" s="1"/>
  <c r="H13"/>
  <c r="I13"/>
  <c r="L7" i="3"/>
  <c r="L13" i="4" s="1"/>
  <c r="M7" i="3"/>
  <c r="M13" i="4" s="1"/>
  <c r="F8" i="3"/>
  <c r="F14" i="4" s="1"/>
  <c r="G8" i="3"/>
  <c r="G14" i="4" s="1"/>
  <c r="H14"/>
  <c r="I14"/>
  <c r="L8" i="3"/>
  <c r="L14" i="4" s="1"/>
  <c r="M8" i="3"/>
  <c r="M14" i="4" s="1"/>
  <c r="E13"/>
  <c r="E14"/>
  <c r="E12"/>
  <c r="P25" l="1"/>
  <c r="N30"/>
  <c r="P30" s="1"/>
  <c r="N29"/>
  <c r="P29" s="1"/>
  <c r="N23"/>
  <c r="P23" s="1"/>
  <c r="N11"/>
  <c r="P12"/>
  <c r="P13"/>
  <c r="P14"/>
  <c r="E11"/>
  <c r="I11"/>
  <c r="H11"/>
  <c r="M5" i="3"/>
  <c r="M11" i="4" s="1"/>
  <c r="L5" i="3"/>
  <c r="L11" i="4" s="1"/>
  <c r="G5" i="3"/>
  <c r="G11" i="4" s="1"/>
  <c r="F5" i="3"/>
  <c r="F11" i="4" s="1"/>
  <c r="P11" l="1"/>
</calcChain>
</file>

<file path=xl/sharedStrings.xml><?xml version="1.0" encoding="utf-8"?>
<sst xmlns="http://schemas.openxmlformats.org/spreadsheetml/2006/main" count="2094" uniqueCount="429">
  <si>
    <t>№
 п.п.</t>
  </si>
  <si>
    <t>Наименование показателя</t>
  </si>
  <si>
    <t>Базовое значение</t>
  </si>
  <si>
    <t>Значение показателя/ потребность в финансировании, млн. рублей</t>
  </si>
  <si>
    <t>Значение/ года</t>
  </si>
  <si>
    <t>Дата /
вид бюджета</t>
  </si>
  <si>
    <t>2022 г.</t>
  </si>
  <si>
    <t>2023 г.</t>
  </si>
  <si>
    <t>2024 г.</t>
  </si>
  <si>
    <t>Всего</t>
  </si>
  <si>
    <t>краевой бюджет</t>
  </si>
  <si>
    <t>бюджет МО</t>
  </si>
  <si>
    <t>1</t>
  </si>
  <si>
    <t>2</t>
  </si>
  <si>
    <t>Меропиятия</t>
  </si>
  <si>
    <t>Потребность в финансировании, млн. рублей</t>
  </si>
  <si>
    <t>1.1</t>
  </si>
  <si>
    <t>всего</t>
  </si>
  <si>
    <t>федер. бюджет</t>
  </si>
  <si>
    <r>
      <t xml:space="preserve">сумма </t>
    </r>
    <r>
      <rPr>
        <b/>
        <sz val="15"/>
        <rFont val="Times New Roman"/>
        <family val="1"/>
        <charset val="204"/>
      </rPr>
      <t>подписанного</t>
    </r>
    <r>
      <rPr>
        <sz val="15"/>
        <rFont val="Times New Roman"/>
        <family val="1"/>
        <charset val="204"/>
      </rPr>
      <t xml:space="preserve"> контракта по мероприятию</t>
    </r>
  </si>
  <si>
    <t>Примечание.
Сумма контракта, дата заключения контракта, поставщик, дата завершения работ по контракту. Дата внесения изменений в план-график, планируемая дата начала конкурсных процедур, планируемая дата заключения контракта. Для контрактов на подписании - дата завершения конкурсных процедур, сумма контракта, поставщик, планируемая дата заключения контракта, дата завершения работ по контракту.</t>
  </si>
  <si>
    <t>2021 г.
 (план в соответствии с бюджетом)</t>
  </si>
  <si>
    <t>2020 г.
(план в соответствии с бюджетом)</t>
  </si>
  <si>
    <t>Наименование показателя регионального проекта</t>
  </si>
  <si>
    <t>городской округ (муниципальный р-н)</t>
  </si>
  <si>
    <t>ВСЕГО 2019-2024</t>
  </si>
  <si>
    <t>Приложение 1</t>
  </si>
  <si>
    <t>…</t>
  </si>
  <si>
    <t>2.1</t>
  </si>
  <si>
    <t>и т.д. по показателям и мероприятиям данного регионального проекта</t>
  </si>
  <si>
    <r>
      <rPr>
        <b/>
        <sz val="22"/>
        <color rgb="FF0070C0"/>
        <rFont val="Times New Roman"/>
        <family val="1"/>
        <charset val="204"/>
      </rPr>
      <t xml:space="preserve">ЕЖЕМЕСЯЧНАЯ </t>
    </r>
    <r>
      <rPr>
        <b/>
        <sz val="22"/>
        <rFont val="Times New Roman"/>
        <family val="1"/>
        <charset val="204"/>
      </rPr>
      <t xml:space="preserve">
форма предоставления информации </t>
    </r>
  </si>
  <si>
    <t>Региональный проект 1. ….</t>
  </si>
  <si>
    <t>Региональный проект 2  …..</t>
  </si>
  <si>
    <t>Мероприятие, обеспечивающее достижение
данного поуказателя</t>
  </si>
  <si>
    <t>В сфере образования</t>
  </si>
  <si>
    <t>Мероприятие, обеспечивающее достижение
 поуказателей Указа 204</t>
  </si>
  <si>
    <t>1.1.</t>
  </si>
  <si>
    <t>2.1.</t>
  </si>
  <si>
    <t>1.2.</t>
  </si>
  <si>
    <t xml:space="preserve">Всего 
по мероприятиям 
национальных проектов  </t>
  </si>
  <si>
    <t>В сфере экологии</t>
  </si>
  <si>
    <t>В сфере дорожного хозяйства</t>
  </si>
  <si>
    <t>3.1.</t>
  </si>
  <si>
    <t>4.1.</t>
  </si>
  <si>
    <t>В сфере культуры</t>
  </si>
  <si>
    <t>3.2.</t>
  </si>
  <si>
    <t>4.2.</t>
  </si>
  <si>
    <t>….</t>
  </si>
  <si>
    <t>В сфере жилищно-коммунального хозяйства</t>
  </si>
  <si>
    <t>Всего субсидий из бюджета на инвестиционные цели вне национальных проектов</t>
  </si>
  <si>
    <t xml:space="preserve">ВСЕГО </t>
  </si>
  <si>
    <t xml:space="preserve">Итого
 по национальному проекту </t>
  </si>
  <si>
    <t>ДЕМОГРАФИЯ</t>
  </si>
  <si>
    <t>ЗДРАВООХРАНЕНИЕ</t>
  </si>
  <si>
    <t>ОБРАЗОВАНИЕ</t>
  </si>
  <si>
    <t>ЖИЛЬЕ И ГОРОДСКАЯ СРЕДА</t>
  </si>
  <si>
    <t>ЭКОЛОГИЯ</t>
  </si>
  <si>
    <t>БЕЗОПАСНЫЕ И КАЧЕСТВЕННЫЕ АВТОМОБИЛЬНЫЕ ДОРОГИ</t>
  </si>
  <si>
    <t>ПРОИЗВОДИТЕЛЬНОСТЬ ТРУДА</t>
  </si>
  <si>
    <t>НАУКА</t>
  </si>
  <si>
    <t>ЦИФРОВАЯ ЭКОНОМИКА</t>
  </si>
  <si>
    <t>КУЛЬТУРА</t>
  </si>
  <si>
    <t>МАЛОЕ И СРЕДНЕЕ ПРЕДПРИНИМАТЕЛЬСТВО</t>
  </si>
  <si>
    <t>МЕЖДУНАРОДНАЯ КООПЕРАЦИЯ И ЭКСПОРТ</t>
  </si>
  <si>
    <t>ОСВОЕНИЕ СУБСИДИЙ ИЗ БЮДЖЕТОВ НА ИНВЕСТИЦИОННЫЕ ЦЕЛИ ВНЕ НАЦИОНАЛЬНЫХ ПРОЕКТОВ</t>
  </si>
  <si>
    <t>проверочная сторока</t>
  </si>
  <si>
    <t>Приложение 2</t>
  </si>
  <si>
    <t xml:space="preserve">% профинансировано (кассовый расход) /исполнение (от закантрактованного) 
</t>
  </si>
  <si>
    <t>%  подписанного контракта по мероприятию от запланированного, (законтрактовано)</t>
  </si>
  <si>
    <t>Текущее исполнение показателей, %, 2019 год</t>
  </si>
  <si>
    <t>Вид бюджета</t>
  </si>
  <si>
    <t>2019 г. 
(план в соответствии с бюджетом), млн рублей</t>
  </si>
  <si>
    <t>ФОРМАТ И ШРИФТЫ НЕ ИЗМЕНЯТЬ</t>
  </si>
  <si>
    <t>сумма подписанного контракта по мероприятию, млн рублей</t>
  </si>
  <si>
    <t>Показатели для оценки деятельности глав муниципальных образований Приморского края по достижению задач регионального проекта «Здравоохранение» на 2019 год</t>
  </si>
  <si>
    <t>Количество сохраненных жизней (по сравнению с 2018 годом)</t>
  </si>
  <si>
    <t>Число граждан в возрасте 21 год и старше, прошедших в 2019 году диспансеризацию (1 эт.)</t>
  </si>
  <si>
    <t>3</t>
  </si>
  <si>
    <t>Количество дополнительно трудоустроившихся в 2019 году специалистов (по сравнению с 2018 годом) - врачей</t>
  </si>
  <si>
    <t>4</t>
  </si>
  <si>
    <t>Количество дополнительно трудоустроившихся в 2019 году специалистов (по сравнению с 2018 годом) - средних медработников</t>
  </si>
  <si>
    <t>Приложение 3</t>
  </si>
  <si>
    <t>I.</t>
  </si>
  <si>
    <t>II.</t>
  </si>
  <si>
    <t>III.</t>
  </si>
  <si>
    <t>IV.</t>
  </si>
  <si>
    <t>V.</t>
  </si>
  <si>
    <t>VI.</t>
  </si>
  <si>
    <t>VII.</t>
  </si>
  <si>
    <t>VIII.</t>
  </si>
  <si>
    <t>IX.</t>
  </si>
  <si>
    <t>X.</t>
  </si>
  <si>
    <t>XI.</t>
  </si>
  <si>
    <t>XII.</t>
  </si>
  <si>
    <t>СВОДНАЯ ТАБЛИЦА (для формирования пояснительной записки)</t>
  </si>
  <si>
    <t>городской округ Спасск-Дальний</t>
  </si>
  <si>
    <t>01.03.2019</t>
  </si>
  <si>
    <t>Количество рождений детей, необходимое для достижения значений показателя "Суммарный коэффициент рождаемости"</t>
  </si>
  <si>
    <t>Региональный проект 1.Финансовая поддержка семей при рождении детей</t>
  </si>
  <si>
    <t>Региональный проект 2 Содействие занятости женщин - создание условий дошкольного образования для детей в возрасте до трех лет</t>
  </si>
  <si>
    <t>Уровень занятости женщин, проживающих, имеющих детей дошкольного возраста, %</t>
  </si>
  <si>
    <t>12.2017</t>
  </si>
  <si>
    <t>2.2</t>
  </si>
  <si>
    <t>2.3</t>
  </si>
  <si>
    <t>2.4</t>
  </si>
  <si>
    <t>Численность женщин, находящихся в отпуске по уходу за ребенком в возрасте до трех лет, прошедших профессиональное обучение и дополнительное профессиональное образование, человек</t>
  </si>
  <si>
    <t>Доступность дошкольного образования для детей в возрасте от полутора до трех лет, %</t>
  </si>
  <si>
    <t>01.2018</t>
  </si>
  <si>
    <t>Численность воспитанников в возрасте до трех лет, посещающих государственные и муниципальные организации, осуществляющие образовательную деятельность по образовательным программам дошкольного образования, присмотр и уход, в том числе в субъектах Российской Федерации, входящих в состав Дальневосточного и Северо-Кавказского федеральных округов, человек</t>
  </si>
  <si>
    <t>Завершение реконструкции здания муниципальной организации, осуществляющей образовательную деятельность по образовательным программам дошкольного образования, присмотр и уход</t>
  </si>
  <si>
    <t>12.02.2019-20.12.2019</t>
  </si>
  <si>
    <t>Региональный проект 3. Разработка и реализация программы системной поддержки и повышения качества жизни граждан старшего поколения</t>
  </si>
  <si>
    <t>Численность граждан предпенсионного возраста, прошедших профессиональное обучение и дополнительное профессиональное образование, человек</t>
  </si>
  <si>
    <t>3.1</t>
  </si>
  <si>
    <t>Региональный проект 5. Создание для всех категорий и групп населения условий для занятости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t>
  </si>
  <si>
    <t>Доля детей и молодёжи (возраст 3-29 лет), систематически занимающихся физической культурой и спортом, %</t>
  </si>
  <si>
    <t>Реконструкция спортивного комплекса по ул. Пионерская, 1 в г. Спасск-Дальний</t>
  </si>
  <si>
    <t>01.012019 - 31.12.2021</t>
  </si>
  <si>
    <t>1.2</t>
  </si>
  <si>
    <t>Плоскостное спортивное сооружение. Комбинированный спортивный комплекс (для игровых видов спорта и тренажерный сектор) ул.Краснознаменная, 35А</t>
  </si>
  <si>
    <t>01.01.2020 - 31.12.2020</t>
  </si>
  <si>
    <t>федеральный бюджет</t>
  </si>
  <si>
    <t>бюджет муниципального образования</t>
  </si>
  <si>
    <t>1.3</t>
  </si>
  <si>
    <t>Плоскостное спортивное сооружение. Комбинированный спортивный комплекс (для игровых видов спорта и тренажерный сектор) ул.Советская, 64А</t>
  </si>
  <si>
    <t>01.01.2021 - 31.12.2021</t>
  </si>
  <si>
    <t>1.4</t>
  </si>
  <si>
    <t>Плоскостное спортивное сооружение. Комбинированный спортивный комплекс (для игровых видов спорта и тренажерный сектор) ул.Красногвардейская, 73</t>
  </si>
  <si>
    <t>1.5</t>
  </si>
  <si>
    <t>Плоскостное спортивное сооружение. Комбинированный спортивный комплекс (для игровых видов спорта и тренажерный сектор) ул.Советская, 110</t>
  </si>
  <si>
    <t>01.01.2022 - 31.12.2022</t>
  </si>
  <si>
    <t>1.6</t>
  </si>
  <si>
    <t>Плоскостное спортивное сооружение. Комбинированный спортивный комплекс (для игровых видов спорта и тренажерный сектор) ул.Красногвардейская, 104/6</t>
  </si>
  <si>
    <t>1.7</t>
  </si>
  <si>
    <t>Плоскостное спортивное сооружение. Комбинированный спортивный комплекс (для игровых видов спорта и тренажерный сектор) ул.Ленинская, 47</t>
  </si>
  <si>
    <t>01.01.2023 - 31.12.2023</t>
  </si>
  <si>
    <t>1.8</t>
  </si>
  <si>
    <t>Плоскостное спортивное сооружение. Комбинированный спортивный комплекс (для игровых видов спорта и тренажерный сектор) ул.Герцена, 2</t>
  </si>
  <si>
    <t>1.9</t>
  </si>
  <si>
    <t>Плоскостное спортивное сооружение. Комбинированный спортивный комплекс (для игровых видов спорта и тренажерный сектор) ул.Краснознаменная, 38</t>
  </si>
  <si>
    <t>01.01.2024 - 31.12.2024</t>
  </si>
  <si>
    <t>1.10</t>
  </si>
  <si>
    <t>Плоскостное спортивное сооружение. Комбинированный спортивный комплекс (для игровых видов спорта и тренажерный сектор) ул.Дербенева,25А</t>
  </si>
  <si>
    <t>1.11</t>
  </si>
  <si>
    <t>Строительство лыжероллерной трассы на  лыжной базе МБУДО ДООСЦ в с.Калиновка</t>
  </si>
  <si>
    <t>01.01.2020 - 31.12.2021</t>
  </si>
  <si>
    <t>5.2</t>
  </si>
  <si>
    <t>Доля граджан среднего возраста (женщины 30-54 года, мужчины 30-59 лет), систематически занимающихся физической культурой и спортом, %</t>
  </si>
  <si>
    <t>Плоскостное спортивное сооружение. Крытая спортивная площажка (атлетический павильон) для гимнастических упражнений по ул.Ленинская, 27</t>
  </si>
  <si>
    <t>Строительство стадиона городского округа Спасск-Дальний</t>
  </si>
  <si>
    <t>01.01.2022 - 31.12.2024</t>
  </si>
  <si>
    <t xml:space="preserve"> </t>
  </si>
  <si>
    <t>Доля граждан старшего возраста (женщины 55-79 лет, мужчины 60-79 лет), систематически занимающихся физической культурой и спортом, %</t>
  </si>
  <si>
    <t>Спасск-Дальний городской округ</t>
  </si>
  <si>
    <t>Плоскостное спортивное сооружение. Комбинированный спортивный комплекс (для игровых видов спорта и тренажерный сектор) парк им.Фадеева ул. Красногвардейская</t>
  </si>
  <si>
    <t>Плоскостное спортивное сооружение. Комбинированный спортивный комплекс (для игровых видов спорта и тренажерный сектор) ул. Советская, 100</t>
  </si>
  <si>
    <t>5.4</t>
  </si>
  <si>
    <t>Уровень обеспеченности граждан спортивными сооружениями исходя из единовременной пропускной способности объектов спорта,%</t>
  </si>
  <si>
    <t>Плоскостное спортивное сооружение. Комбинированный спортивный комплекс (для игровых видов спорта и тренажерный сектор) ул. Красногвардейская,87/5</t>
  </si>
  <si>
    <t>Плоскостное спортивное сооружение. Комбинированный спортивный комплекс (для игровых видов спорта и тренажерный сектор) ул. Красногвардейская, 110/1</t>
  </si>
  <si>
    <t>Плоскостное спортивное сооружение. Комбинированный спортивный комплекс (для игровых видов спорта и тренажерный сектор) ул. Нагорная, 4</t>
  </si>
  <si>
    <t>Плоскостное спортивное сооружение. Комбинированный спортивный комплекс (для игровых видов спорта и тренажерный сектор) ул. Советская, 132</t>
  </si>
  <si>
    <t>Плоскостное спортивное сооружение. Комбинированный спортивный комплекс (для игровых видов спорта и тренажерный сектор) ул. Коммунаров, 29</t>
  </si>
  <si>
    <t>Плоскостное спортивное сооружение. Спортивная площадка Тип № 5 (хоккейная коробка) ул. Советская, 108</t>
  </si>
  <si>
    <t>01.01.2019 - 31.12.2019</t>
  </si>
  <si>
    <t>Плоскостное спортивное сооружение. Спортивная площадка Тип № 5 (хоккейная коробка) ул. Краснознаменная, 38</t>
  </si>
  <si>
    <t>Доля занимающихся по программам спортивной подготовки в организациях ведомственной принадлежности физической культуры и спорта, %</t>
  </si>
  <si>
    <t>Капитальный ремонт спортивного комплекса "Олимп" (МБУДО ДЮСШ "Атлант")</t>
  </si>
  <si>
    <t>Капитальный ремонт стрелкового комплекса "Снайпер" (МБУДО ДЮСШ "Атлант")</t>
  </si>
  <si>
    <t>01.01.2021 - 31.12.2022</t>
  </si>
  <si>
    <t>Капитальный ремонт спортивного зала по ул. Красногвардейская, 75/1 (МБУДО ДООСЦ)</t>
  </si>
  <si>
    <t>Изготовление буклетов</t>
  </si>
  <si>
    <t>Социальная поддержка по программе "Земский доктор"</t>
  </si>
  <si>
    <t>Региональный проект 1. "Современная школа"</t>
  </si>
  <si>
    <t>Доля муниципальных общеобразовательных учреждений муниципального образования, в которых обновлено содержание и методы обучения предметной области "Технология" и других предметных областей, %</t>
  </si>
  <si>
    <t xml:space="preserve">Модернизация в муниципальных образовательных организациях городского округа Спасск-Дальний содержания, методик и технологий изучения (преподавания) предметной области «Технология», её воспитательной компоненты через усиление использования ИКТ и проектного подхода, исходя из требований современного рынка труда </t>
  </si>
  <si>
    <t>Модернизация кадрового обеспечения
технологического образования в муниципальных образовательных организациях городского округа Спасск-Дальний</t>
  </si>
  <si>
    <t>Модернизация материально-технического обеспечения технологического образования в муниципальных образовательных организациях городского округа Спасск-Дальний</t>
  </si>
  <si>
    <t>Интеграция технологического и проектного подхода во все виды образовательной деятельности (учебные предметы)</t>
  </si>
  <si>
    <t>Создание муниципальной системы выявления и сопровождения обучающихся, обладающих высокой мотивацией и способностями в области технологии</t>
  </si>
  <si>
    <t>Поддержка лидеров технологического образования (организаций, коллективов и отдельных педагогических работников) муниципальных образовательных организаций городского округа Спасск-Дальний, популяризация передовых практик технологического образования через проведение городских конкурсов в этой области</t>
  </si>
  <si>
    <t>Заключено 8 договоров на сумму 319,0 тыс. руб. - простая закупка.</t>
  </si>
  <si>
    <r>
      <t>ИНФОРМАЦИЯ
 по показателям и мероприятиям дорожных карт по достижению показателей
 Указа Президента Российской Федерации от 07.05.2018 № 204
городской округ Спасск-Дальний</t>
    </r>
    <r>
      <rPr>
        <i/>
        <u/>
        <sz val="24"/>
        <rFont val="Times New Roman"/>
        <family val="1"/>
        <charset val="204"/>
      </rPr>
      <t xml:space="preserve"> </t>
    </r>
  </si>
  <si>
    <t>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профилей,с нарастающим итогом к 2018г.</t>
  </si>
  <si>
    <t>Развитие материально-технической базы муниципальных образовательных организаций городского округа Спасск-Дальний для реализации основных и дополнительных общеобразовательных программ цифрового, естественнонаучного и гуманитарного профилей</t>
  </si>
  <si>
    <t>Численность обучающихся, охваченных основными и дополнительными общеобразовательными программами цифрового, естественнонаучного и гуманитарного профилей,  человек с нарастающим итогом к 2018 г.</t>
  </si>
  <si>
    <t>Мероприятия</t>
  </si>
  <si>
    <t>Расширение практики реализации дополнительных общеобразовательных программ цифрового, естественнонаучного и гуманитарного профилей в муниципальных образовательных организациях городского округа Спасск-Дальний</t>
  </si>
  <si>
    <t>Региональный проект 2. "Успех каждого ребёнка"</t>
  </si>
  <si>
    <t>Доля детей в возрасте от 5 до 18 лет, охваченных дополнительным образованием, % (от общего числа детей указанного возраста по персонифицированному учету)</t>
  </si>
  <si>
    <t>Обеспечение деятельности муниципальных образовательных организаций городского округа Спасск-Дальний, реализующих дополнительные образовательные программы</t>
  </si>
  <si>
    <t xml:space="preserve">Число детей, охваченных деятельностью детских технопарков «Кванториум» (мобильных технопарков «Кванториум») и других проектов, направленных на обеспечение доступности дополнительных общеобразовательных программ естественнонаучной и технической направленностей, соответствующих приоритетным направлениям технологического развития Российской Федерации,  человек, нарастающим итогом </t>
  </si>
  <si>
    <t>Обеспечение деятельности муниципальных образовательных организаций городского округа Спасск-Дальний, реализующих дополнительные образовательные программы естественно-научной и технической направленностей</t>
  </si>
  <si>
    <t>Число участников открытых онлайн-уроков, реализуемых с учетом опыта цикла открытых уроков «Проектория», «Уроки настоящего» или иных аналогичных по возможностям, функциям и результатам проектов, направленных на раннюю профориентацию, тыс. человек</t>
  </si>
  <si>
    <t>Обеспечение участия обучающихся муниципальных общеобразовательных организаций городского округа Спасск-Дальний в открытых онлайн-уроках, реализуемых с учетом опыта цикла открытых уроков «Проектория», «Уроки настоящего» или иных аналогичных по возможностям, функциям и результатам проектов, направленных на раннюю профориентацию</t>
  </si>
  <si>
    <t>01.01.2019-31.12.2024</t>
  </si>
  <si>
    <t>Число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в том числе по итогам участия в проекте «Билет в будущее», человек</t>
  </si>
  <si>
    <t>Обеспечение максимального охвата детей, получивших рекомендации по построению индивидуального учебного плана в соответствии с выбранными профессиональными компетенциями (профессиональными областями деятельности), в том числе по итогам участия в проекте «Билет в будущее»</t>
  </si>
  <si>
    <t>01.09.2019-31.12.2024</t>
  </si>
  <si>
    <t>Региональный проект 3 "Поддержка семей, имеющих детей"</t>
  </si>
  <si>
    <t>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(далее – НКО), нарастающим итогом с 2019 года</t>
  </si>
  <si>
    <t xml:space="preserve">Оказание муниципальными образовательными организациями, территориальной психолого-медико-педагогической комиссией городского округа Спасск-Дальний психолого-педагогической, методической и консультативной помощи родителям (законным представителям) обучающихся </t>
  </si>
  <si>
    <t xml:space="preserve">Доля граждан, положительно оценивших качество услуг психолого-педагогической, методической и консультативной помощи, от общего числа обратившихся за получением услуги, % </t>
  </si>
  <si>
    <t>Проведение опросов граждан по оценке качества услуг психолого-педагогической, методической и консультативной помощи</t>
  </si>
  <si>
    <t>Региональный проект 4 "Цифровая образовательная среда"</t>
  </si>
  <si>
    <t>Количество муниципальных общеобразовательных организаций, в которых внедрена целевая модель цифровой образовательной среды в образовательных организациях, реализующих образовательные программы общего образования, %</t>
  </si>
  <si>
    <t>Обеспечение средствами вычислительной техники, программного обеспечения и презентационного оборудования, позволяющего получить доступ обучающихся и сотрудников муниципальных общеобразовательных организаций городского округа Спасск-Дальний к цифровой образовательной инфраструктуре и контенту, а также автоматизировать и повысить эффективность организационно-управленческих процессов</t>
  </si>
  <si>
    <t>10.01.2020-31.12.2024</t>
  </si>
  <si>
    <t>Доля педагогических работников общего образования, прошедших повышение кваллификации в рамках периодической аттестации в цифровой форме с использованием информационного ресурса "одного окна" ("Современная цифровая образовательная среда в Российской Федерации"), в общем числе педагогических работников общего образования, %</t>
  </si>
  <si>
    <t>Обеспечение повышения квалификации педагогических работников муниципальных общеобразовательных организаций городского округа Спасск-Дальний в рамках периодической аттестации в цифровой форме с использованием информационного ресурса "одного окна" ("Современная образовательная среда в Российской Федерации")</t>
  </si>
  <si>
    <t>Доля обучающихся по программам общего образования, дополнительного образования для детей, для которых формируется цифровой образовательный профиль и индивидуальный план обучения с использованием федеральной информационно-сервисной платформы цифровой образовательной среды, в общем числе обучающихся по указанным программам</t>
  </si>
  <si>
    <t>Обеспечение использования цифрового образовательного профиля и проведение обучения по индивидуальному плану обучения с использованием федеральной информационно-сервисной платоформы цифровой образовательной среды для обучающихся муниципальных образовательных организаций городского округа Спасск-Дальний</t>
  </si>
  <si>
    <t>Доля образовательных организаций, реализующих программы общего образования, дополнительного образования детей, осуществляющих образовательную деятельность с использованием федеральной информационно-сервисной платформы цифровой образовательной среды, в общем числе образовательных организаций</t>
  </si>
  <si>
    <t>Организация доступа в Государственную Информационную Систему "Электронная школа Приморья", обеспечение фиксации образовательных результатов, просмотра индивидуального плана обучения, доступа к цифровому образовательному профилю, включающему в себя сервисы по получению образовательных услуг и государственных услуг в сфере образования в электронной форме</t>
  </si>
  <si>
    <t>Доля обучающихся по программам общего образования,  использующих федеральную информационно-сервисную платформу цифровой образовательной среды для «горизонтального» обучения и неформального образования, в общем числе обучающихся по указанным программам, %</t>
  </si>
  <si>
    <t>Обеспечение использования федеральной информационно-сервисной платформы цифровой образовательной среды для "горизонтального обучения и неформального образования</t>
  </si>
  <si>
    <t>Региональный проект 5 "Учитель будущего"</t>
  </si>
  <si>
    <t>Доля учителей общеобразовательных организаций, вовлеченных в национальную систему профессионального роста педагогических работников, процент ( в общей численности учреждений муниципальног образования)</t>
  </si>
  <si>
    <t>Обеспечение вовлечения педагогов муниципальных образовательных организаций городского округа Спасск-Дальний в национальную систему профессионального роста педагогических работников</t>
  </si>
  <si>
    <t>Обеспечение вовлечения педагогов муниципальных образовательных организаций городского округа Спасск-Дальний в добровольную независимую оценку квалификации</t>
  </si>
  <si>
    <t>Региональный проект 7 "Новые возможности для каждого"</t>
  </si>
  <si>
    <t>Количество граждан, ежегодно проходящих обучение по программам непрерывного образования (дополнительным образовательным программам и программам профессионального обучения) в образовательных организациях высшего образования не менее, млн. чел.</t>
  </si>
  <si>
    <t>Региональный проект 8 "Социальная активность"</t>
  </si>
  <si>
    <t>Численность обучающихся, вовлеченных в деятельность общественных объединений на базе образовательных организаций общего образования, среднего и высшего профессионального образования, млн. человек накопительным итогом</t>
  </si>
  <si>
    <t>Обеспечение увеличения охвата обучающихся муниципальных образовательных организаций городского округа Спасск-Дальний, вовлечённых в деятельность общественных объединений</t>
  </si>
  <si>
    <t>09.01.2020-31.12.2024</t>
  </si>
  <si>
    <t xml:space="preserve">Доля обучающихся, вовлеченных в добровольческую деятельность, % </t>
  </si>
  <si>
    <t xml:space="preserve">Обеспечение увеличения охвата обучающихся муниципальных образовательных организаций городского округа Спасск-Дальний, вовлечённых в  добровольческую деятельность </t>
  </si>
  <si>
    <t>Доля молодёжи, задействованной в мероприятиях по вовлечению в творческую деятельность, %</t>
  </si>
  <si>
    <t>Обеспечение увеличения охвата обучающихся муниципальных образовательных организаций городского округа Спасск-Дальний, задействованной в мероприятиях по вовлечению в творческую деятельность</t>
  </si>
  <si>
    <t>Региональный проект 1. Формирование комфортной городской среды в Приморском крае</t>
  </si>
  <si>
    <t>Реализованы мероприятия по благоуствойству, предусмотренные государственными (муниципальными) программами формирования современной городской среды (количество обустроенных ебщественных пространств), не менее ед. накопительным итогом начиная с 2019 г., ед.</t>
  </si>
  <si>
    <t>01.2019</t>
  </si>
  <si>
    <t>Муниципальная программа "Формирование современной городской среды городского округа Спасск-Дальний"</t>
  </si>
  <si>
    <t>01.01.2018-31.12.2024</t>
  </si>
  <si>
    <t>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t>
  </si>
  <si>
    <t>5</t>
  </si>
  <si>
    <t>Региональный проект 2. Обеспечение устойчивого сокращения непригодного для проживания жилищного фонда в Приморском крае</t>
  </si>
  <si>
    <t>Количество квадратных метров, расселенного аварийного жилищного фонда, тыс. кв. метров общей площади</t>
  </si>
  <si>
    <t>Количество граждан, расселенных из аварийного жилищного фонда, тыс. чел.</t>
  </si>
  <si>
    <t>Региональный проект 3. Чистая вода</t>
  </si>
  <si>
    <t>Доля городского населения Российской Федерации, обеспеченного качественной питьевой водой из систем централизованного водоснабжения, %</t>
  </si>
  <si>
    <t>Строительство системы водоснабжения севоревосточной части городского округа Спасск-Дальний</t>
  </si>
  <si>
    <t>Региональный проект 1. Системные меры по повышению производительности труда</t>
  </si>
  <si>
    <t>Доля образовательных организаций государственной собственности субъекта Российской Федерации и муниципальной собственности, реализующих образовательные программы общего образования и/или среднего профессионального образования, подключенных к сети "Интернет", %</t>
  </si>
  <si>
    <t xml:space="preserve">Доля органов власти субъекта Российской Федерации, органов местного самоуправления, подключенных к сети "Интернет", %
</t>
  </si>
  <si>
    <t>Переход на российское офисное програмное обеспечение</t>
  </si>
  <si>
    <t xml:space="preserve">Кол-во подразделений/подведомственных организаций органов муниципального самоуправления, использующих Региональную систему обеспечения градостроительной деятельности при реализации основных полномочий
</t>
  </si>
  <si>
    <t>Приобретение оборудования для организации рабочего места для подключения и работы в Региональной системе обеспечения градостроительной деятельности</t>
  </si>
  <si>
    <t xml:space="preserve">Доля взаимодействий граждан и коммерческих организаций с органами власти Приморского края и местного самоуправления и организациями государственной собственности Приморского края имуниципальной собственности , осуществляемом в цифровом виде, проценты </t>
  </si>
  <si>
    <t xml:space="preserve">  -</t>
  </si>
  <si>
    <t>65</t>
  </si>
  <si>
    <t>Региональный проект 1."Культурная среда"</t>
  </si>
  <si>
    <t>Количество организаций культуры, получивших современное оборудование, ед. нарастающим итогом</t>
  </si>
  <si>
    <t>01.01.2019</t>
  </si>
  <si>
    <t xml:space="preserve">Музыкальные инструменты, оборудование и учебные материалы, приобретаемые в рамках регионального  проекта "Культурная среда" национального проекта "Культура" </t>
  </si>
  <si>
    <t>Региональный проект 2 "Творческие люди"</t>
  </si>
  <si>
    <t>Количество специалистов, прошедших повышение квалификации на базе Центров непрерывного образования, ед. (нарастающим итогом)</t>
  </si>
  <si>
    <t>Прирост оборота субъектов малого и среднего предпринимательства      (далее – МСП), %</t>
  </si>
  <si>
    <t>не менее 3%</t>
  </si>
  <si>
    <t xml:space="preserve">Число реализованных проектов субъектов МСП получивших поддержку в форме: гарантии, льготного кредита, микрозайма, льготного лизинга </t>
  </si>
  <si>
    <t>не менее 3ед.</t>
  </si>
  <si>
    <t>Ремонт придомовой территории ул.Юбилейная, д.32</t>
  </si>
  <si>
    <t>ремонт придомовой территории ул.Советская, 106</t>
  </si>
  <si>
    <t>Ремонт придомовой территории ул. Советская, д.100</t>
  </si>
  <si>
    <t>ремонт придомовой территори по  ул. Советская, д.21</t>
  </si>
  <si>
    <t>Ремонт придомовой территории по ул. Ленинская, д.3</t>
  </si>
  <si>
    <t>Ремонт придомовой территории по ул. Краснознаменная, 35</t>
  </si>
  <si>
    <t>Ремонт придомовой территории по ул. Красногвардейская, д.95</t>
  </si>
  <si>
    <t>Ремонт придомовой территории по ул. Красногвардейская, д.87/5</t>
  </si>
  <si>
    <t>Ремонт придомовой территории по ул. Красногвардейская, д.55</t>
  </si>
  <si>
    <t>03.06. 2019 заключен муниципальный контракт с ООО РСО "СКС" -0,832 млн.руб.;срок исполения 01.09.2019г., выполнено 01.09.2019г.</t>
  </si>
  <si>
    <t>Ремонт придомовой территории по ул. Коммунаров, д.37</t>
  </si>
  <si>
    <t>Ремонт придомовой территории по ул. Ершова, д.12</t>
  </si>
  <si>
    <t>Устройство основания для детских и спотивных площадок</t>
  </si>
  <si>
    <t>03.06. 2019 заключен муниципальный контракт с ООО РСО "СКС" - 5,151млн.руб.; срок исполения 01.09.2019г., выполнено 01.09.2019г.</t>
  </si>
  <si>
    <t>Поставка и монтаж оборудования для детских и спортивных площадок</t>
  </si>
  <si>
    <t>Поставка и монтаж дополнительного оборудования для детских и спортивных площадок</t>
  </si>
  <si>
    <t>Устройство ограждения и освещения на детских и спортивных площадках</t>
  </si>
  <si>
    <t>ИТОГО в сфере жилищно-коммунального хозяйства</t>
  </si>
  <si>
    <t>Ремонт автомобильных дорог общего пользования и внутрикварптальных проездов на территории городского округа Спасск-Дальний</t>
  </si>
  <si>
    <t xml:space="preserve"> В соответствии с Методикой расчета показатель рассчитывается на основании данных отчетов некоммерческих организаций о реализации соглашений о предоставлении грантов в форме субсидии на финансовое обеспечение реализации мероприятий федерального проекта «Поддержка семей, имеющих детей», что не входит в компетенцию управления образования АГО Спасск-Дальний.                                                                                    Показатель необходимо исключить.
</t>
  </si>
  <si>
    <t>В 2019г. В национальном проекте "Безопасные и качественные автомобильные дороги" городской округ Спасск-Дальний участие не принимает. В последующие годы не планируется участие в данном национальном проекте.</t>
  </si>
  <si>
    <t>В 2019г. В национальном проекте "Производительность труда" городской округ Спасск-Дальний участие не принимает. В последующие годы не планируется участие в данном национальном проекте.</t>
  </si>
  <si>
    <t>В 2019г. В национальном проекте "Наука" городской округ Спасск-Дальний участие не принимает. В последующие годы не планируется участие в данном национальном проекте.</t>
  </si>
  <si>
    <t>В 2019г. В национальном проекте "Международная кооперация и экспорт" городской округ Спасск-Дальний участие не принимает. В последующие годы не планируется участие в данном национальном проекте.</t>
  </si>
  <si>
    <t>Заключено 8 договора на сумму 915,0 тыс. руб. - простая закупка.</t>
  </si>
  <si>
    <t>Заключено 15 договоров на сумму 1 436,0 тыс. руб. - простая закупка.</t>
  </si>
  <si>
    <t>Обучение по программам дополнительного образования  цифрового, естественнонаучного и гуманитарного профилей в муниципальных образовательных организациях городского округа Спасск-Дальний.</t>
  </si>
  <si>
    <t>Реализация программ дополнительного образования в общеобразовательных организациях и дошкольных образовательных организациях за исключением учтённых в пункте 3.1                                                                                           Реализация программ дополнительного образования в организациях дополнительного образования, подведомственных управлению образования, отделу культуры, отделу по физической культуре, спорту и молодежной политике.</t>
  </si>
  <si>
    <t>В настоящее время ведется подготовительная работа к внедрению целевой модели цифровой образовательной среды в образовательных организациях, реализующих образовательные программы общего образования.</t>
  </si>
  <si>
    <t>Заключено 22 договора на сумму 1 163,0 тыс. руб.  - простая закупка.</t>
  </si>
  <si>
    <t>Заключено 9 договоров на оплату доступа  к сети Интернет с фильтрацией контента.</t>
  </si>
  <si>
    <t>В национальном проекте "Малое и среднее предпринимательство" городской округ Спасск-Дальний участвует в части мероприятий, не требующих финансирования.</t>
  </si>
  <si>
    <t>Реконструкция ГТС Вишневского водохранилища в г. Спасск-Дальний с разработкой ПСД</t>
  </si>
  <si>
    <t>Модернизация системы водоснабжения города, замена 40 км.</t>
  </si>
  <si>
    <t>27.05. 2019 заключен муниципальный контракт с ООО РСО "СКС" -  1,063 млн. руб.; срок исполения 01.10.2019г., выполнено 15.11.2019г.</t>
  </si>
  <si>
    <t>27.05. 2019 заключен муниципальный контракт с ООО РСО "СКС" - 1,161млн. руб.;  срок исполения 01.09.2019г., выполнено 01.10.2019.</t>
  </si>
  <si>
    <t>01.06. 2019 заключен муниципальный контракт с ООО "АЛЬТАСТРОЙ" -0,549 млн.руб.; срок исполения 01.09.2019г., выполнено 01.10.2019г.</t>
  </si>
  <si>
    <t>03.06. 2019 заключен муниципальный контракт с ООО РСО "СКС" - 1,268млн.руб.; срок исполения 01.09.2019г., выполнено 01.10.2019г.</t>
  </si>
  <si>
    <t>03.06. 2019 заключен муниципальный контракт с ООО РСО "СКС"- 1,153млн.руб.;  срок исполения 01.09.2019г., выполнено 01.10.2019г.</t>
  </si>
  <si>
    <t>03.06. 2019 заключен муниципальный контракт с ООО РСО "СКС" - 1,644млн.руб.; срок исполения 01.09.2019г., выполнено 01.10.2019г.</t>
  </si>
  <si>
    <t>03.06. 2019 заключен муниципальный контракт с ООО РСО "СКС" - 0,889млн.руб.; срок исполения 01.09.2019г., выполнено 01.10.2019г.</t>
  </si>
  <si>
    <t>31.05.2019 заключен муниципальный контракт с ООО "Оранж СПБ" - 6,278млн.руб.; срок исполнения 01.09.2019г., выполнено 15.09.2019г.</t>
  </si>
  <si>
    <t>22.08.2019 заключен муниципальный контракт с ООО "Оранж" - 0,28млн.руб.; срок исполнения 01.11.2019г., выполнено 15.11.2019г.</t>
  </si>
  <si>
    <t>Выполнены работы на сумму 20 тыс. руб. Простая закупка - курсовая подготовка учителей технологии.</t>
  </si>
  <si>
    <t>1. Заключен контракт от 22.07.2019 на поставку с ООО "МУЗАККОРД" на сумму 1,779 млн. руб. Оплата произведена, товар поставлен 17.09.2019г.
2. Заключен контракт от 10.06.2019 на поставку с ООО "Арт-транзит" на сумму 0,112 млн. руб. Оплата произведена, товар поставлен  23.08.2019г.
3. Заключен контракт от 13.06.2019 на поставку с ИП Ткачук Ю.О. на сумму 0,399 млн. руб. Оплата произведена, товар поставлен 20.08.2019г.
4. Заключен контракт от 13.06.2019 на поставку с ООО "Позитив Плюс" на сумму 0,346 млн. руб. Оплата произведена, товар поставлен  24.07.2019.
5. Заключен контракт от 24.07.2019 на поставку с ООО "ПриМФ-Лес" на сумму 0,599 млн. руб., дата завершения работ 22.10.2019. Выполнено 24.10.2019г.
6. Заключен контракт от 29.07.2019 на поставку с ООО "Колибри" на сумму 0,403 млн. руб., дата завершения работ 15.10.2019.  Выполнено 21.10.2019г.
7. Заключен контракт от 29.08.2019 на поставку с ООО "Музиком.ру" на сумму 0,081 млн. руб.  Выполнено 30.10.2019г.                                                                        8. Заключен контракт от 12.11.2019 на поставку с ИП Анищенко  на сумму 0,011 млн. руб. Выполнено 12.11.2019г.</t>
  </si>
  <si>
    <t xml:space="preserve"> - Сумма 19,561млн.руб.; дата заключения -03.06.2019, поставщик -АО "Приморское автодорожное ремонтное предприятие", срок завершения- 31.08.2019г., работы завершены 23.10.2019г.;                                                                 - Сумма-7,719млн.руб., дата заключения -06.08.2019, поставщик -АО "Приморское автодорожное ремонтное предприятие",срок  завершения- 30.09.2019,  работы завершены 11.11.2019;                                                             - Сумма-0,121 млн.руб., дата заключения -03.06.2019, поставщик -ИП"Комаров Г.П.", срок завершения- 31.08.2019г, работы выполнены 23.10.2019г.;                                                             - Сумма-0,071млн.руб., дата заключения -03.07.2019, поставщик -ИП"Комаров Г.П.", срок завершения- 30.09.2019,  работы завершены 12.12.2019;                                                                                                  -Сумма-0,047млн.руб., дата заключения -28.02.2019, поставщик -ООО "ЭкоПроектЭксперт", работы завершены 15.03.2019;                                                                                                      -Сумма-0,025млн.руб., дата заключения -21.05.2019, поставщик -ООО "ЭкоПроектЭксперт", работы завершены  10.06.2019г.;                                                                                           -Сумма-0,025, дата заключения -09.08.2019, поставщик -ООО "ЭкоПроектЭксперт", работы завершены 24.08.2019;                          -Сумма-4,3, дата заключения -30.09.2019, поставщик -ООО "Спецтранс", срок завершения- 30.10.2019,  работы завершены 14.11.2019.                                                                          -  Сумма-0,04, дата заключения -30.09.2019, поставщик -ИП"Комаров Г.П.", срок завершения- 30.10.2019г.,  работы завершены 14.11.2019.</t>
  </si>
  <si>
    <t>Муниципальный контракт  заключен с ООО РСО "СпасскКоммуналСервис"- 2,047млн.руб.; 08.07.2019, срок завершения 10.10.2019 г. Выполнено 14.11.2019г.</t>
  </si>
  <si>
    <t>Контракт на поставку хоккейной коробки заключен 29.07.2019 с ООО "Мастерская спорт" на  1, 673 млн.руб.; срок завершения - 10.11.2019г., выполнено 09.12.2019;                                                                                  контракт на установку хоккейной коробки заключен 26.07.2019 с ООО "Ресурсоснобжающая организация СпасскКоммуналСервис" на 0,592 млн.руб., срок завершения - 10.11.2019г.,  выполнено 29.11.2019;  Муниципальный контракт на выполнение работ по изготовлению блок-модуля (раздевалка к хоккейной коробке) от 03.12.19 г. с ИП Солодкая Н.М. срок завершения - 31.12.2019г.,  выполнено 10.12.2019.</t>
  </si>
  <si>
    <t>1.Заключен договор от 17.08.2019 на сумму 51742 руб. с ООО "ДНС Ритейл" - простая закупка, срок  выполнения - 19.08.2019г.                                                               2. Заключен договор от 25.09.2019 на сумму 126743 руб. с ООО ДНС Ритейл - простая закупка, срок  выполнения - 04.10.2019г. Мероприятие выполнено. Рабочее место оборудовано, готово для  подключения и  работы в Региональной системе обеспечения градостроительной деятельности.</t>
  </si>
  <si>
    <t>Заключен договор от с ООО Софтэкс от 28.11.2019 - простая закупка. Муниципадьный контракт на предоставление неисключительных прав на использование лициоционного программного обеспечения средств анализа защищенности информационных систем (Сканер-ВС). Мероприятие выполнено 28.11.2019.</t>
  </si>
  <si>
    <t xml:space="preserve">       </t>
  </si>
  <si>
    <t>06.2018</t>
  </si>
  <si>
    <t>09.2018</t>
  </si>
  <si>
    <t>01.12.2018</t>
  </si>
  <si>
    <t>Доля педагогических работников, прошедших добровольную независимую оценку квалификации,процент (от общей численности педагогов муниципального образования)</t>
  </si>
  <si>
    <t xml:space="preserve">Заключены контракты на благоустройство придомовых территорий:                                                                  -  ул. Красногвардейская, д.73/2; 07.06.2019 с ООО "Альтастрой"- 0,771 млн. руб., срок исполнения 01.10.2019г., выполнено 15.08.2019г.;                                                                                                   - Краснознаменная, д.12А, ул. Пушкинская, д.4А; 07.06.2019  с ООО "КомфортСтрой-Уют" -  3,414 млн. руб.; срок исполнения 01.10.2019г., выполнено 15.10.2019г.;   - ул. Кустовиновская, д.3; ул. Нагорная, д.2;  ул. Советская, д.102; 03.06.2019 с ООО РСО "СКС" - 4,894 млн.руб.; срок исполения 01.10.2019г., выполнено 10.11.2019г.                                                                                     Заключены контракты:                                                                              - Благоустройство площади у фонтана 01.07.2019 с ООО "ЛюксАвто"-  2,505 млн. руб.; срок исполнения контракта 01.11.2019г., выполнено 01.11.2019г.;                                                                                           - Поставка и монтаж оборудования для фонтана 05.08.2019  с ООО "Сервис -Групп" - 7,276 млн. руб.; срок исполнения контракта 25.10.2019г., выполнено 06.11.2019г.;    - Поставка и монтаж оборудования для видеонаблюдения площади у  фонтана 22.08.2019 с ООО "ЛюксАвто" -0,144 млн. руб.; срок исполнения контракта 01.11.2019г., выполнено 01.11.2019г.;                                                            - Благоустройство парка им. А.Фадеева 03.06.2019  с ООО РСО "СКС" - 7,16 млн. руб. срок исполения 01.11.2019г., выполнено 15.11.2019г.;  - Потавка и монтаж МАФ на площади у фонтана 26.09.2019 с ФКУ ИК-33 -0,2002 млн.руб. срок исполнения 01.11.2019, выпоолнено 03.11.2019. - Поставка саженцев для благоустройства площади у фонтана 14.10.2019 с МУП "Городской рынок"-0,0738млн. руб., срок исполнения 30.10.2019, выпоолнено 30.10.2019. </t>
  </si>
  <si>
    <t>27.05.2019 заключен муниципальный контракт с ООО РСО "СКС" - 1,436 млн. руб.; срок исполнения 01.09.2019г., выполнено 01.09.2019г.</t>
  </si>
  <si>
    <t>27.05. 2019 заключен муниципальный контракт с ООО РСО "СКС" - 1,227млн.руб.; срок исполения 01.09.2019г., выполнено 01.09.2019г.</t>
  </si>
  <si>
    <t>01.06. 2019 заключен муниципальный контракт с ООО "АЛЬТАСТРОЙ" - 1,39млн.руб.; срок исполения 01.09.2019г., выполнено 16.12.2019г.</t>
  </si>
  <si>
    <t>26.06.2019 заключен муниципальный контракт с ИП Кондратенко Г.В. - 1,563млн.руб.; срок исполнения 01.11.2019г., выполнено 17.12.2019г.</t>
  </si>
  <si>
    <t>Сумма-46,45, дата заключения -18.06.2019, поставщик -ООО"Авангард", срок завершения- 30.11.2019, работы завершены 30.11.2019;  Сумма-0,576, дата заключения -15.07.2019, поставщик -ООО"Мосгорпроект-мастерская 5", срок завершения- 30.11.2019; работы завершены 30.11.2019; Сумма-0,2, дата заключения -31.07.2019, поставщик -ООО"Фонд пожарной безопасности", срок  завершения- 15.09.2019, работы завершены 15.09.2019; Сумма-0,14, дата заключения -31.07.2019, поставщик -ООО"Мосгорпроект-мастерская №5", срок завершения- 15.09.2019, работы завершены 15.09.2019; Сумма-0,15, дата заключения -20.08.2019, поставщик -ООО"Бюро кадастровых инженеров плюс", срок  завершения- 20.10.2019г.,  работы завершены 20.10.2019г. Сумма-0,065, дата заключения-31.10.2019, срок завершения 30.11.2019 ИП Скробова А.Е., выполнено 30.11.2019;  Сумма 0,175, дата заключения 01.11.2019 ИП Зачесова С.Б., срок завершения 30.11.2019, выполнено 24.12.2019; Сумма - 0,275, дата заключения - 07.11.2019, ИП Нечаева Н.Д. срок завершения 30.11.2019, выполнено 20.12.2019, Сумма - 0,087, дата заключения - 08.11.19,  ООО "ПрофитДВ-Техно",срок завершения 15.12.19, выполнено 15.12.2019. Сумма - 0,547, дата заключения - 11.11.19, ООО "Виктория", срок завершения 18.12.2019, выполнено 20.12.2019.  Сумма - 0,4, дата заключения -11.11.2019, ООО"Диалоптснаб" срок завершения 15.12.2019, выполнено 25.12.2019, Сумма - 0,054, дата заключения - 12.11.2019, ООО"Торговый дом - ВСТК", срок завершения 15.12.2019, выполнено 24.12.2019, Сумма - 0,114, дата заключения - 13.11.2019, ИП Титаренко, срок завершения 15.11.2019, выполнено 15.11.2019, Сумма - 0,157, дата заключения - 13.11.2019, ИП Нечаева Н.Д. срок завершения 19.12.2019, Сумма - 0,578, дата заключения 19.11.2019, выполнено 25.12.2019; ООО"Оптовая текстильная компания", срок завершения 15.12.2019, выполнено 25.12.2019; Сумма - 0,216,  ИП Трубицына А.А. срок завершения 31.12.2019, выполнено 20.12.2019. Сумма 0,023, дата заключения 11.12.2019,ООО "Спасскэлектроконтроль" срок завершения 20.12.2019, выполнено 20.12.2019. Сумма 0,04, дата заключения 11.12.2019, ФГБУ "Центр гигиены", срок завершения 25.12.2019, выполнено 18.12.2019. Сумма 0,075, дата заключения 18.11.2019, поставщик ООО "ЭкоПроектЭксперт", срок завершения 13.12.2019, работы завершены 09.12.2019;</t>
  </si>
  <si>
    <t>Приложение 4</t>
  </si>
  <si>
    <t>Значение показателя, млн рублей</t>
  </si>
  <si>
    <r>
      <rPr>
        <b/>
        <sz val="24"/>
        <rFont val="Times New Roman"/>
        <family val="1"/>
        <charset val="204"/>
      </rPr>
      <t>ЗАВЕРШЕННЫЕ МЕРОПРИЯТИЯ</t>
    </r>
    <r>
      <rPr>
        <b/>
        <sz val="20"/>
        <rFont val="Times New Roman"/>
        <family val="1"/>
        <charset val="204"/>
      </rPr>
      <t xml:space="preserve"> в рамках</t>
    </r>
    <r>
      <rPr>
        <b/>
        <sz val="15"/>
        <rFont val="Times New Roman"/>
        <family val="1"/>
        <charset val="204"/>
      </rPr>
      <t xml:space="preserve"> </t>
    </r>
    <r>
      <rPr>
        <b/>
        <sz val="24"/>
        <rFont val="Times New Roman"/>
        <family val="1"/>
        <charset val="204"/>
      </rPr>
      <t xml:space="preserve">НП                                          2019-2024 гг.   </t>
    </r>
    <r>
      <rPr>
        <b/>
        <sz val="15"/>
        <rFont val="Times New Roman"/>
        <family val="1"/>
        <charset val="204"/>
      </rPr>
      <t xml:space="preserve">  </t>
    </r>
    <r>
      <rPr>
        <sz val="15"/>
        <rFont val="Times New Roman"/>
        <family val="1"/>
        <charset val="204"/>
      </rPr>
      <t xml:space="preserve">                                                    </t>
    </r>
    <r>
      <rPr>
        <sz val="18"/>
        <rFont val="Times New Roman"/>
        <family val="1"/>
        <charset val="204"/>
      </rPr>
      <t xml:space="preserve">   </t>
    </r>
    <r>
      <rPr>
        <sz val="20"/>
        <rFont val="Times New Roman"/>
        <family val="1"/>
        <charset val="204"/>
      </rPr>
      <t xml:space="preserve">  Примечание.</t>
    </r>
    <r>
      <rPr>
        <sz val="18"/>
        <rFont val="Times New Roman"/>
        <family val="1"/>
        <charset val="204"/>
      </rPr>
      <t xml:space="preserve">
НАИМЕНОВАНИЕ МЕРОПРИЯТИЯ. Номер контракта, cумма контракта (млн рублей), поставщик, дата завершения работ по контракту. Адрес расположения заверщенного объекта.</t>
    </r>
  </si>
  <si>
    <t>Дата завершения мероприятия</t>
  </si>
  <si>
    <t>сумма завершенного контракта, млн рублей</t>
  </si>
  <si>
    <t xml:space="preserve">Всего по ЗАВЕРШЕННЫМ МЕРОПРИЯТИЯМ 
национальных проектов  </t>
  </si>
  <si>
    <t>I</t>
  </si>
  <si>
    <t>II</t>
  </si>
  <si>
    <t>III</t>
  </si>
  <si>
    <t>IV</t>
  </si>
  <si>
    <t>V</t>
  </si>
  <si>
    <t>VI</t>
  </si>
  <si>
    <t>VII</t>
  </si>
  <si>
    <t>VIII</t>
  </si>
  <si>
    <t>IX</t>
  </si>
  <si>
    <t>X</t>
  </si>
  <si>
    <t>XI</t>
  </si>
  <si>
    <t>XII</t>
  </si>
  <si>
    <t>5.1.</t>
  </si>
  <si>
    <t>5.2.</t>
  </si>
  <si>
    <r>
      <t xml:space="preserve">ИТОГ </t>
    </r>
    <r>
      <rPr>
        <b/>
        <sz val="12"/>
        <color theme="4" tint="-0.249977111117893"/>
        <rFont val="Times New Roman"/>
        <family val="1"/>
        <charset val="204"/>
      </rPr>
      <t>ПРОФИНАНСИРОВАННО, млн рублей</t>
    </r>
  </si>
  <si>
    <t>2019 г.</t>
  </si>
  <si>
    <t>Показатель исполнен.</t>
  </si>
  <si>
    <t>Данный проект в истекшем периоде 2020 года не может быть реализован, так как этот федеральный проект на территории Приморского края не внедрен. В настоящее время ведется работа по обеспечению общеобразовательных учреждений средствами ввычислительной техники, программного обеспечения и презентационного оборудования, позволяющего впоследствии внедрить указанный проект.</t>
  </si>
  <si>
    <t xml:space="preserve">Осуществлён переход в информационную систему "Сетевой город. Образование"   Заключено 9 договоров от 27.01.2020 года с ООО "Группа Телеком" на сумму 0,8 млн. руб. - простая закупка </t>
  </si>
  <si>
    <t>В 2020 г. в национальном проекте "Безопасные и качественные автомобильные дороги" городской округ Спасск-Дальний участие не принимает. В последующие годы не планируется участие в данном национальном проекте.</t>
  </si>
  <si>
    <t>В 2020г. в национальном проекте "Производительность труда" городской округ Спасск-Дальний участие не принимает. В последующие годы не планируется участие в данном национальном проекте.</t>
  </si>
  <si>
    <t>2020 г. 
(план в соответствии с бюджетом)</t>
  </si>
  <si>
    <t>2021 г.
(план в соответствии с бюджетом)</t>
  </si>
  <si>
    <t>2022 г.
 (план в соответствии с бюджетом)</t>
  </si>
  <si>
    <r>
      <t xml:space="preserve">ИТОГ </t>
    </r>
    <r>
      <rPr>
        <b/>
        <sz val="12"/>
        <rFont val="Times New Roman"/>
        <family val="1"/>
        <charset val="204"/>
      </rPr>
      <t>ПРОФИНАНСИРОВАННО, млн рублей</t>
    </r>
  </si>
  <si>
    <r>
      <t xml:space="preserve">Значение показателя/ потребность в финансировании, </t>
    </r>
    <r>
      <rPr>
        <b/>
        <sz val="15"/>
        <rFont val="Times New Roman"/>
        <family val="1"/>
        <charset val="204"/>
      </rPr>
      <t>млн рублей</t>
    </r>
  </si>
  <si>
    <t>Готовится  сметная документация на  модернизацию участков водопроводных сетей городского округа.</t>
  </si>
  <si>
    <t>Реконструкция здания детского сада по                              ул. Матросова,8 завершена в декабре 2019г.</t>
  </si>
  <si>
    <t>Планируется приобретение 5 комплектов робототехники</t>
  </si>
  <si>
    <t>Планируется проведение курсов повышения квалификации для учителей технологии по робототехнике во втором полугодии - 9 человек</t>
  </si>
  <si>
    <t xml:space="preserve">Планируется приобретение для кабинетов технологии 1 электроплиты, 9 швейных машинок, двух 3-D принтеров </t>
  </si>
  <si>
    <t>Проведение городского профессионального конкурса среди учителей технологии во втором полугодии</t>
  </si>
  <si>
    <t>Приобретение 10 комплектов робототехники</t>
  </si>
  <si>
    <t xml:space="preserve">Увеличение числа кружков естественнонаучного и гуманитарного профилей </t>
  </si>
  <si>
    <t>Реализация дополнительного образования в образовательных организациях</t>
  </si>
  <si>
    <t>Приобретение оргтехники, программного обеспечения, видеопроекторов и комплектующих к ним, интерактивных панелей</t>
  </si>
  <si>
    <t>Капитальный ремонт, замена окон МБОУ "СОШ № 4" г. Спасск-Дальний, ул. Ленинская, 47</t>
  </si>
  <si>
    <t>Плоскостное спортивное сооружение. Универсальная спортивная площадка ул.Ленинская, 27</t>
  </si>
  <si>
    <t>Субсидии бюджетам муниципальных образований Приморского края на поддержку муниципальных программ по благоустройству территорий</t>
  </si>
  <si>
    <t>Проводится подготовка проектно-сметной документации.</t>
  </si>
  <si>
    <t>Разработка проектной документации на проведение работ по сохранению объекта культурного наследия "Памятник "Штурмовые ночи Спасска" участникам гражданской войны"</t>
  </si>
  <si>
    <t>Корректировка схемы газоснабжения</t>
  </si>
  <si>
    <t>Капитальный ремонт кровли МБОУ "Гимназия"                г. Спасск-Дальний, ул. Советская, 108/1</t>
  </si>
  <si>
    <t>Число граждан в возрасте 21 год и старше, прошедших в 2020 году диспансеризацию (1 эт.)</t>
  </si>
  <si>
    <t>Количество дополнительно трудоустроившихся в 2020 году специалистов (по сравнению с 2019 годом) - врачей</t>
  </si>
  <si>
    <t>Количество дополнительно трудоустроившихся в 2020 году специалистов (по сравнению с 2019 годом) - средних медработников</t>
  </si>
  <si>
    <t>Национальная система профессионального роста до настоящего момента не разработана и не введена в действие</t>
  </si>
  <si>
    <t>Работы выполнены в 2019 году.</t>
  </si>
  <si>
    <t>Независимая система оценки квалификации педагогических работников на данный момент не создана</t>
  </si>
  <si>
    <t>Проект по ранней профессиональной ориентации учащихся 6-11-х классов ОО исключён из федерального проекта "Успех каждого ребёнка", в связи с чем подписано дополнительное соглашение между Министерством просвещения РФ и Министерством образования ПК (письмо МО ПК от 10.03.2020 № 23/1817)</t>
  </si>
  <si>
    <t>Сметная документация на разработку проекта "Строительство системы водоснабжения северовосточной части  городского округа Спасск-Дальний" направлена на проверку в КГАУ "Примгосэкспертиза"</t>
  </si>
  <si>
    <t>Ведутся работы по подготовке документации для проведения аукциона по отбору организации для корректировки схемы газоснабжения.</t>
  </si>
  <si>
    <t>Муниципальный контракт  на разработку проектной докуументации был заключен с ООО "Дом геодезии" 08.04.2019 года, срок исполнение контракта 25.08.2019 года. На сегодняшний день контракт не исполнен в связи с тем, что проекная документация не прошла Государственную экспертизу. В январе 2020 года проект повторно направлен на экспертизу после устраненния замечаний. В настоящее время проектная документация находится на повторной проверке в КГАУ "Примгосэкспертиза". Получено положительное запключение 19.02.2020г. Произведена оплата доли местного бюджета  в размере 23,2 тыс. руб.</t>
  </si>
  <si>
    <t>На 2020 год в рамках программы предусмотрено благоустройство 4 общественных территорий: парка им.Фадеева, Сквера ДОРА, Сквера Коммунаров,  Сквера им.Победы. Готовится сметная документация.  Направлена заявка в Министерство ЖКХ Приморского краяа  о предоставлении в 2020 году субсидии из краевого бюджета на поддержку муниципальных программ формирования современной городской среды бюджету городского округа Спасск-Дальний на сумму 23,884 млн. руб. Проводится экспертиза сметной стоимости работ. Оплата за экспертизу сметной документации "Благоустройство сквера Победы". 18.02.2020г. заключены и оплачены контракты на сумму 66,0 тыс. руб. Заключены контракты: - на изготовление и поставку МАФ в сквере Победы 10.03.2020г. на сумму 1,6 млн. руб., срок исполнения 30.04.2020г., подрядчик  ИК 33; благоустройство сквера Победы 11.03.2020г. на сумму 4,5 млн. руб., срок исполнения 07.05.2020г., подрядчик  ИК 33; - на поставку МАФов в сквере ДОСа 13.03.2020г. на сумму 0,46 млн. руб., срок исполнения 30.07.2020г., подрядчик  ИК 6; - на поставку плит на стеллу в сквере Победы на 0,188 млн. руб. 16.03.2020г., срок исполнения 12.04.2020г., подрядчик ООО "Сфера"; -  на гравировку плит на стеллу в сквере Победы на 0,179 млн. руб. 16.03.2020г., срок исполнения 20.04.2020г., подрядчик ООО "Колорит".</t>
  </si>
  <si>
    <t>За период с 01.01.2020 года по 19.03.2020 г.  женщины в период отпуска поуходу за ребенком до достижения им возраста трех лет не получали государственную услугу по профессиональному обучению и дополнительному профессиональному образованию.</t>
  </si>
  <si>
    <t>Заключён контракт  от 19.02.2020 № 1 с ФКУ ИК             № 33 ГУФСИН по ПК на сумму 6,97 млн. руб., срок выполнения работ 16.03.-30.08.2020</t>
  </si>
  <si>
    <t>Заключён контракт от 11.03.2020 г.  с ООО "ИМРАН" г.Хабаровск на сумму 0,9 млн. руб.. Срок выполнения работ 16.03-01.08.2020</t>
  </si>
  <si>
    <r>
      <t xml:space="preserve">профинанси-ровано (кассовый расход) /исполнение 
</t>
    </r>
    <r>
      <rPr>
        <b/>
        <sz val="20"/>
        <rFont val="Times New Roman"/>
        <family val="1"/>
        <charset val="204"/>
      </rPr>
      <t>на 30.03.2020</t>
    </r>
  </si>
  <si>
    <t xml:space="preserve">Статданные за январь 2020г. </t>
  </si>
  <si>
    <t>За период с 01.01 по 26.03.2020 г.   обратились в целях поиска подходящей работы 53 женщины, воспитывающие детей дошкольного возраста. Доля трудоустроенных от обратившихся составила 18,2%. На 26.03.2020г. на регистрационном учете состоят 59 женщин, вопитывающих детей дошкольного возраста.</t>
  </si>
  <si>
    <t xml:space="preserve"> За период с 01.01.2020 года по 26.03. 2020 года, в рамках регионального проекта (по сертификатам) 2 гражданина предпенсионного возраста, состоящих в трудовых отношених,   получили государственную услугу по профессиональному обучению и дополнительному профессиональному образованию .</t>
  </si>
  <si>
    <t xml:space="preserve">Документации на проведение аукциона подготовлена и направлена в министерство по регулированию контрактной систеиы в сфере закупок Приморского края . </t>
  </si>
  <si>
    <t>20.03.2020г. Объявлен аукцион на выполнение работ. Срок подачи заявок - 30.03.2020г., подано 2 заявки.</t>
  </si>
  <si>
    <t>19.03.2020г. Объявлен аукцион на выполнение работ по разработке проектно-сметной документации. Срок подачи заявок - 27.03.2020г., подано 3 заявки.</t>
  </si>
  <si>
    <t>19.03.2020г. Объявлен аукцион на выполнение работ. Срок подачи заявок - 27.03.2020г., подана 1 заявка.</t>
  </si>
  <si>
    <t>18.03.2020г. Объявлен аукцион на выполнение работ. Срок подачи заявок - 26.03.2020г., подано 3 заявки.</t>
  </si>
  <si>
    <t>Уменьшена смертность населения на                          35 человека.</t>
  </si>
  <si>
    <t>25.03.2020г. Объявлен аукцион на выполнение работ. Срок подачи заявок - 02.04.2020г.,</t>
  </si>
  <si>
    <t>Региональный проект 1. Информационная инфраструктура</t>
  </si>
  <si>
    <t>1.1   2.1</t>
  </si>
  <si>
    <t>Содействие по подключению к сети  передачи данных, обеспечивающий доступ к ЕСПД  и (или) к сети "Интернет", и по передаче данных при осуществлении доступа к этой сети СЗО</t>
  </si>
  <si>
    <t>Создание государственной информационной системы "Региональная государственная  системе обеспечения градостроительной деятельности" (ГИС РИСОГД ПК)</t>
  </si>
  <si>
    <t>В1 квартале 2020 г. осужествляется содействие по подключению СЗО отдел опеки и попечительства (ул. Покуса,1)и территориального отдела опеки и попичительства департамента здравоохранения Приморского края по ГО Спасск-Дальний (ул. Советская,90)</t>
  </si>
  <si>
    <t>Региональный проект 2. Информационная безопасность</t>
  </si>
  <si>
    <t>Объем затрат организаций государственной собственности субъектов Российской Федерации и муниципальной собственности на продукты и услуги в области информационной безопасности (млн.руб.)</t>
  </si>
  <si>
    <t>Методика расчета показателя не определена. Разрабатывается в рамках мероприятия 05.01.001.005.001 федерального проекта «Информационная безопасность». После разработки методики будут расчитаны базовые и целевые значения для субъектов РФ и муниципалитетов</t>
  </si>
  <si>
    <t>Средний срок простоя информационных систем органов власти субъекта РФ и местного самоуправления  в результате компьютерных атак, часов</t>
  </si>
  <si>
    <t>Количество подготовленных специалистов по образовательным програмамв области информационной безопасности в организациях высшего и профессионального образования государственной собственности субъекта РФ и муниципальной собственности, с использованием в образовательном процессе отечественных высокотехнологичных коплексов и средств защиты информации,  чел</t>
  </si>
  <si>
    <t>Стоимостная доля закупаемого и (или) арендуемого органами исполнительной власти субъекта РФ, органами местного самоуправления отечественного програмного обеспечения, %</t>
  </si>
  <si>
    <t>1.1 2.1</t>
  </si>
  <si>
    <t>Создание и развитие (модернизация) систем защиты информации  информационных систем , в том числе приобретение средств защиты информации</t>
  </si>
  <si>
    <t>Заключение контрактов (договоров) на проведение обучения сотрудников Администрации городского округа Спасск-Дальний на обучающих семинаров и курсах повышения квалификации в области информатизации и информационной безопасности, в том числе обучающих семинаров</t>
  </si>
  <si>
    <t>4.1</t>
  </si>
  <si>
    <t>Обеспечение использования преимущественно отечественных разработок и технологий обработки и хранения данных</t>
  </si>
  <si>
    <t xml:space="preserve">Доля приоритетных государственных услуг и сервисов, оказываемых органми власти Приморского края и местного самоуправления и организациями государственной собственности Приморского края и муниципальной собственности, соответствующих целевой модели целевой трансформации (предоставление без нелбходимости личного посещения государственных органов и иных организаций, с применением регестровой модели, онлайн в автоматическом режиме (процентов)%    </t>
  </si>
  <si>
    <t xml:space="preserve">Утверждение перечня приоритетных услуг и сервиров, а также требований к моделям услуг предусмотрено пунктом 06 01 001 001 001 Федерального проекта "Цифровизация государственного кправлени" в 2019 году. Базовое значение и потребность в финансировании будет рассчитана после утверждения перечня и требований ( в том числе по муниципалитетам) </t>
  </si>
  <si>
    <t>Доля отказов при предоставлении приоритетных государственных увслуг и сервисов от числа отказов в 2019 году, %</t>
  </si>
  <si>
    <t>Доля внутриведомственного и межведомственного юридически значимого электронного документаоборота органов властиПриморского края и местного самоуправления и организаций государственной собственности Приморского края и муниципальной собственности, %</t>
  </si>
  <si>
    <t xml:space="preserve">Доля открытых данных органов власти Приморского края и местного самоуправления, прошедших гармонизацию (соответствие мастер-данным), процентов </t>
  </si>
  <si>
    <t>Методика расчета базового значения показателя не определена. Разрабатывается в рамках блока мероприятий 06.01.001 Федерального проекта «Цифровое государственное управление»</t>
  </si>
  <si>
    <t xml:space="preserve">Утверждение перечня приоритетных услуг и серверов, а также требований к моделям услуг предусмотрено пунктом 06 01 001 001 001 Федерального проекта "Цифровизация государственного управлени" в 2019 году. Базовое значение и потребность в финансировании будет рассчитана после утверждения перечня и требований ( в том числе по муниципалитетам) </t>
  </si>
  <si>
    <t xml:space="preserve">Внедрение единой цифровой среды коммуникации органов власти с населением Приморского края , оценки качества государственных и муниципальных услуг, функций и сервисов, подачи обработки заявлений и предложений в адрес органов государственной власти и органов местного самоуправления, участия граждан в вопросах развития городского хозяйства  </t>
  </si>
  <si>
    <t>Участие в создании Регионального портала государственных и муниципальных услуг Приморского края</t>
  </si>
  <si>
    <t>Оптимизация деятельности органов  местного самоуправления, а также подведомтсенных им организаций путем перевода на использование межведомтвенного юридически значимого электронного документооборота с применением электронной подписи, базирующийся на единых инфраструктурных, технологических и методологических решениях</t>
  </si>
  <si>
    <t xml:space="preserve">Обеспечение официального опубликования правовых актов органов власти регионального и муниципального уровней в электронной форме  через цифровую платформу "Государственная система правоовой информации" и размещение правовых актов на "Официальном интернете-портале правовой информации" (www,pravo,gov,ru)  </t>
  </si>
  <si>
    <t>Получены уведомления № 9 от 09.01.2020г. и №9/1 от 03.03.2020г. из Министерства транспорта и дорожного хозяйства Приморского края на предоставление межбюджетных трасфертов в размере 40 млн. руб. и 14,0 млн. руб.  на ремонт дорог. направлена в Министерство транспорта и дорожного хозяйства Приморского края заявка на предоставление субсидии в размере 14,0 млн. руб.  на ремонт дорог в 2020 году. Заключен муниципальный контракт с "ДВ ЭкспертизаПроект" № 11 от 10.03.2020г. на экспертизу сметной документации на ремонт асфальто-бетонного покрытия дорог, срок выполнения работ до 03.04.2020г.</t>
  </si>
  <si>
    <t>В настоящий момент подписано соглашение на предоставление субсидии с инспекцией по охране объектов культурного наследия Приморского края.25.03.2020 г. размещено извещение на проведение электронного аукциона на разработку проектной документации  на проведение работ по сохранению объектов культурного наследия</t>
  </si>
  <si>
    <t>Региональный проект 3. Цифровое государственное управление</t>
  </si>
  <si>
    <t>В 1 квартале 2020 г. по договору с ИП Виноградова Т.А. произведена оплата ПО  "Консультант Плюс", по договору с ИП Успенская А.В.произведена  оплата обслуживания ПО "1С:8", по договору с  ООО "Центр стоимостного  инженеринга произведена оплата ПК Гранд смета</t>
  </si>
  <si>
    <t>27.03.2020 г. состоялся аукцион на устройство комплексной спортивной площадки. Срок подписания контракта 07.04.2020г.</t>
  </si>
</sst>
</file>

<file path=xl/styles.xml><?xml version="1.0" encoding="utf-8"?>
<styleSheet xmlns="http://schemas.openxmlformats.org/spreadsheetml/2006/main">
  <numFmts count="13">
    <numFmt numFmtId="43" formatCode="_-* #,##0.00\ _₽_-;\-* #,##0.00\ _₽_-;_-* &quot;-&quot;??\ _₽_-;_-@_-"/>
    <numFmt numFmtId="164" formatCode="d/m/yy;@"/>
    <numFmt numFmtId="165" formatCode="#,##0.0"/>
    <numFmt numFmtId="166" formatCode="0.0"/>
    <numFmt numFmtId="167" formatCode="#,##0.000"/>
    <numFmt numFmtId="168" formatCode="_-* #,##0_р_._-;\-* #,##0_р_._-;_-* &quot;-&quot;??_р_._-;_-@_-"/>
    <numFmt numFmtId="169" formatCode="_-* #,##0.000_р_._-;\-* #,##0.000_р_._-;_-* &quot;-&quot;??_р_._-;_-@_-"/>
    <numFmt numFmtId="170" formatCode="0.000"/>
    <numFmt numFmtId="171" formatCode="#,##0.00000"/>
    <numFmt numFmtId="172" formatCode="#,##0.000000"/>
    <numFmt numFmtId="173" formatCode="0.000000"/>
    <numFmt numFmtId="174" formatCode="#,##0.00\ _₽"/>
    <numFmt numFmtId="175" formatCode="#,##0.0000"/>
  </numFmts>
  <fonts count="83">
    <font>
      <sz val="11"/>
      <color rgb="FF000000"/>
      <name val="Calibri"/>
      <family val="2"/>
      <charset val="204"/>
    </font>
    <font>
      <sz val="16"/>
      <color rgb="FF000000"/>
      <name val="Times New Roman"/>
      <family val="1"/>
      <charset val="204"/>
    </font>
    <font>
      <b/>
      <sz val="16"/>
      <name val="Times New Roman"/>
      <family val="1"/>
      <charset val="204"/>
    </font>
    <font>
      <sz val="15"/>
      <name val="Times New Roman"/>
      <family val="1"/>
      <charset val="204"/>
    </font>
    <font>
      <sz val="15"/>
      <color rgb="FF000000"/>
      <name val="Times New Roman"/>
      <family val="1"/>
      <charset val="204"/>
    </font>
    <font>
      <b/>
      <sz val="16"/>
      <color rgb="FF000000"/>
      <name val="Times New Roman"/>
      <family val="1"/>
      <charset val="204"/>
    </font>
    <font>
      <b/>
      <sz val="15"/>
      <color rgb="FF000000"/>
      <name val="Times New Roman"/>
      <family val="1"/>
      <charset val="204"/>
    </font>
    <font>
      <b/>
      <sz val="15"/>
      <name val="Times New Roman"/>
      <family val="1"/>
      <charset val="204"/>
    </font>
    <font>
      <b/>
      <i/>
      <sz val="15"/>
      <name val="Times New Roman"/>
      <family val="1"/>
      <charset val="204"/>
    </font>
    <font>
      <i/>
      <sz val="14"/>
      <name val="Times New Roman"/>
      <family val="1"/>
      <charset val="204"/>
    </font>
    <font>
      <i/>
      <sz val="15"/>
      <name val="Times New Roman"/>
      <family val="1"/>
      <charset val="204"/>
    </font>
    <font>
      <b/>
      <sz val="14"/>
      <name val="Times New Roman"/>
      <family val="1"/>
      <charset val="204"/>
    </font>
    <font>
      <sz val="14"/>
      <name val="Times New Roman"/>
      <family val="1"/>
      <charset val="204"/>
    </font>
    <font>
      <sz val="11"/>
      <color rgb="FF000000"/>
      <name val="Calibri"/>
      <family val="2"/>
      <charset val="204"/>
    </font>
    <font>
      <b/>
      <sz val="11"/>
      <color rgb="FF000000"/>
      <name val="Calibri"/>
      <family val="2"/>
      <charset val="204"/>
    </font>
    <font>
      <b/>
      <sz val="22"/>
      <name val="Times New Roman"/>
      <family val="1"/>
      <charset val="204"/>
    </font>
    <font>
      <b/>
      <sz val="22"/>
      <color rgb="FF0070C0"/>
      <name val="Times New Roman"/>
      <family val="1"/>
      <charset val="204"/>
    </font>
    <font>
      <b/>
      <sz val="18"/>
      <color rgb="FF000000"/>
      <name val="Times New Roman"/>
      <family val="1"/>
      <charset val="204"/>
    </font>
    <font>
      <b/>
      <sz val="16"/>
      <color theme="1"/>
      <name val="Times New Roman"/>
      <family val="1"/>
      <charset val="204"/>
    </font>
    <font>
      <b/>
      <i/>
      <sz val="15"/>
      <color rgb="FF0070C0"/>
      <name val="Times New Roman"/>
      <family val="1"/>
      <charset val="204"/>
    </font>
    <font>
      <sz val="15"/>
      <color rgb="FF000000"/>
      <name val="Calibri"/>
      <family val="2"/>
      <charset val="204"/>
    </font>
    <font>
      <sz val="16"/>
      <name val="Times New Roman"/>
      <family val="1"/>
      <charset val="204"/>
    </font>
    <font>
      <b/>
      <sz val="18"/>
      <name val="Times New Roman"/>
      <family val="1"/>
      <charset val="204"/>
    </font>
    <font>
      <b/>
      <sz val="20"/>
      <color rgb="FF000000"/>
      <name val="Times New Roman"/>
      <family val="1"/>
      <charset val="204"/>
    </font>
    <font>
      <sz val="18"/>
      <name val="Times New Roman"/>
      <family val="1"/>
      <charset val="204"/>
    </font>
    <font>
      <i/>
      <u/>
      <sz val="24"/>
      <name val="Times New Roman"/>
      <family val="1"/>
      <charset val="204"/>
    </font>
    <font>
      <b/>
      <sz val="20"/>
      <name val="Times New Roman"/>
      <family val="1"/>
      <charset val="204"/>
    </font>
    <font>
      <sz val="20"/>
      <color rgb="FF000000"/>
      <name val="Calibri"/>
      <family val="2"/>
      <charset val="204"/>
    </font>
    <font>
      <i/>
      <sz val="16"/>
      <color rgb="FF000000"/>
      <name val="Times New Roman"/>
      <family val="1"/>
      <charset val="204"/>
    </font>
    <font>
      <i/>
      <sz val="20"/>
      <name val="Times New Roman"/>
      <family val="1"/>
      <charset val="204"/>
    </font>
    <font>
      <b/>
      <i/>
      <sz val="20"/>
      <color rgb="FF0070C0"/>
      <name val="Times New Roman"/>
      <family val="1"/>
      <charset val="204"/>
    </font>
    <font>
      <b/>
      <sz val="20"/>
      <color rgb="FF000000"/>
      <name val="Calibri"/>
      <family val="2"/>
      <charset val="204"/>
    </font>
    <font>
      <sz val="11"/>
      <color rgb="FF000000"/>
      <name val="Times New Roman"/>
      <family val="1"/>
      <charset val="204"/>
    </font>
    <font>
      <sz val="20"/>
      <color rgb="FF000000"/>
      <name val="Times New Roman"/>
      <family val="1"/>
      <charset val="204"/>
    </font>
    <font>
      <b/>
      <sz val="11"/>
      <color rgb="FF000000"/>
      <name val="Times New Roman"/>
      <family val="1"/>
      <charset val="204"/>
    </font>
    <font>
      <i/>
      <sz val="11"/>
      <color rgb="FF000000"/>
      <name val="Times New Roman"/>
      <family val="1"/>
      <charset val="204"/>
    </font>
    <font>
      <b/>
      <i/>
      <sz val="20"/>
      <name val="Times New Roman"/>
      <family val="1"/>
      <charset val="204"/>
    </font>
    <font>
      <i/>
      <sz val="18"/>
      <name val="Times New Roman"/>
      <family val="1"/>
      <charset val="204"/>
    </font>
    <font>
      <i/>
      <sz val="18"/>
      <color rgb="FFFF0000"/>
      <name val="Times New Roman"/>
      <family val="1"/>
      <charset val="204"/>
    </font>
    <font>
      <b/>
      <sz val="18"/>
      <color rgb="FFFF0000"/>
      <name val="Times New Roman"/>
      <family val="1"/>
      <charset val="204"/>
    </font>
    <font>
      <b/>
      <sz val="24"/>
      <color rgb="FF000000"/>
      <name val="Times New Roman"/>
      <family val="1"/>
      <charset val="204"/>
    </font>
    <font>
      <b/>
      <i/>
      <sz val="11"/>
      <color rgb="FF000000"/>
      <name val="Times New Roman"/>
      <family val="1"/>
      <charset val="204"/>
    </font>
    <font>
      <b/>
      <i/>
      <sz val="18"/>
      <color rgb="FF000000"/>
      <name val="Times New Roman"/>
      <family val="1"/>
      <charset val="204"/>
    </font>
    <font>
      <b/>
      <i/>
      <sz val="20"/>
      <color rgb="FF000000"/>
      <name val="Times New Roman"/>
      <family val="1"/>
      <charset val="204"/>
    </font>
    <font>
      <sz val="24"/>
      <color rgb="FF000000"/>
      <name val="Times New Roman"/>
      <family val="1"/>
      <charset val="204"/>
    </font>
    <font>
      <b/>
      <sz val="20"/>
      <color theme="1"/>
      <name val="Times New Roman"/>
      <family val="1"/>
      <charset val="204"/>
    </font>
    <font>
      <b/>
      <i/>
      <sz val="16"/>
      <name val="Times New Roman"/>
      <family val="1"/>
      <charset val="204"/>
    </font>
    <font>
      <b/>
      <i/>
      <sz val="14"/>
      <name val="Times New Roman"/>
      <family val="1"/>
      <charset val="204"/>
    </font>
    <font>
      <sz val="11"/>
      <name val="Calibri"/>
      <family val="2"/>
      <charset val="204"/>
    </font>
    <font>
      <sz val="15"/>
      <name val="Calibri"/>
      <family val="2"/>
      <charset val="204"/>
    </font>
    <font>
      <b/>
      <sz val="11"/>
      <name val="Calibri"/>
      <family val="2"/>
      <charset val="204"/>
    </font>
    <font>
      <sz val="20"/>
      <name val="Calibri"/>
      <family val="2"/>
      <charset val="204"/>
    </font>
    <font>
      <sz val="22"/>
      <name val="Calibri"/>
      <family val="2"/>
      <charset val="204"/>
    </font>
    <font>
      <i/>
      <sz val="15"/>
      <name val="Calibri"/>
      <family val="2"/>
      <charset val="204"/>
    </font>
    <font>
      <b/>
      <sz val="16"/>
      <name val="Calibri"/>
      <family val="2"/>
      <charset val="204"/>
    </font>
    <font>
      <sz val="16"/>
      <name val="Calibri"/>
      <family val="2"/>
      <charset val="204"/>
    </font>
    <font>
      <sz val="13"/>
      <name val="Times New Roman"/>
      <family val="1"/>
      <charset val="204"/>
    </font>
    <font>
      <b/>
      <sz val="11"/>
      <name val="Times New Roman"/>
      <family val="1"/>
      <charset val="204"/>
    </font>
    <font>
      <sz val="16"/>
      <color theme="4" tint="-0.249977111117893"/>
      <name val="Times New Roman"/>
      <family val="1"/>
      <charset val="204"/>
    </font>
    <font>
      <b/>
      <sz val="24"/>
      <name val="Times New Roman"/>
      <family val="1"/>
      <charset val="204"/>
    </font>
    <font>
      <sz val="20"/>
      <name val="Times New Roman"/>
      <family val="1"/>
      <charset val="204"/>
    </font>
    <font>
      <b/>
      <sz val="20"/>
      <color theme="4" tint="-0.249977111117893"/>
      <name val="Times New Roman"/>
      <family val="1"/>
      <charset val="204"/>
    </font>
    <font>
      <b/>
      <sz val="16"/>
      <color theme="4" tint="-0.249977111117893"/>
      <name val="Times New Roman"/>
      <family val="1"/>
      <charset val="204"/>
    </font>
    <font>
      <b/>
      <sz val="15"/>
      <color theme="4" tint="-0.249977111117893"/>
      <name val="Times New Roman"/>
      <family val="1"/>
      <charset val="204"/>
    </font>
    <font>
      <b/>
      <sz val="18"/>
      <color theme="4" tint="-0.249977111117893"/>
      <name val="Times New Roman"/>
      <family val="1"/>
      <charset val="204"/>
    </font>
    <font>
      <sz val="18"/>
      <color theme="4" tint="-0.249977111117893"/>
      <name val="Times New Roman"/>
      <family val="1"/>
      <charset val="204"/>
    </font>
    <font>
      <b/>
      <i/>
      <sz val="15"/>
      <color theme="4" tint="-0.249977111117893"/>
      <name val="Times New Roman"/>
      <family val="1"/>
      <charset val="204"/>
    </font>
    <font>
      <sz val="15"/>
      <color theme="4" tint="-0.249977111117893"/>
      <name val="Times New Roman"/>
      <family val="1"/>
      <charset val="204"/>
    </font>
    <font>
      <b/>
      <i/>
      <sz val="16"/>
      <color rgb="FF000000"/>
      <name val="Times New Roman"/>
      <family val="1"/>
      <charset val="204"/>
    </font>
    <font>
      <i/>
      <sz val="15"/>
      <color rgb="FF000000"/>
      <name val="Times New Roman"/>
      <family val="1"/>
      <charset val="204"/>
    </font>
    <font>
      <i/>
      <sz val="18"/>
      <color theme="4" tint="-0.249977111117893"/>
      <name val="Times New Roman"/>
      <family val="1"/>
      <charset val="204"/>
    </font>
    <font>
      <b/>
      <sz val="11"/>
      <color theme="4" tint="-0.249977111117893"/>
      <name val="Calibri"/>
      <family val="2"/>
      <charset val="204"/>
    </font>
    <font>
      <sz val="22"/>
      <color rgb="FF000000"/>
      <name val="Calibri"/>
      <family val="2"/>
      <charset val="204"/>
    </font>
    <font>
      <sz val="15"/>
      <color theme="4" tint="-0.249977111117893"/>
      <name val="Calibri"/>
      <family val="2"/>
      <charset val="204"/>
    </font>
    <font>
      <b/>
      <sz val="12"/>
      <color theme="4" tint="-0.249977111117893"/>
      <name val="Times New Roman"/>
      <family val="1"/>
      <charset val="204"/>
    </font>
    <font>
      <sz val="15"/>
      <color rgb="FFFFCCCC"/>
      <name val="Times New Roman"/>
      <family val="1"/>
      <charset val="204"/>
    </font>
    <font>
      <sz val="11"/>
      <color rgb="FFFFCCCC"/>
      <name val="Calibri"/>
      <family val="2"/>
      <charset val="204"/>
    </font>
    <font>
      <b/>
      <sz val="12"/>
      <name val="Times New Roman"/>
      <family val="1"/>
      <charset val="204"/>
    </font>
    <font>
      <i/>
      <sz val="16"/>
      <name val="Times New Roman"/>
      <family val="1"/>
      <charset val="204"/>
    </font>
    <font>
      <b/>
      <i/>
      <sz val="16"/>
      <name val="Calibri"/>
      <family val="2"/>
      <charset val="204"/>
    </font>
    <font>
      <b/>
      <sz val="15"/>
      <name val="Calibri"/>
      <family val="2"/>
      <charset val="204"/>
    </font>
    <font>
      <b/>
      <i/>
      <sz val="18"/>
      <name val="Times New Roman"/>
      <family val="1"/>
      <charset val="204"/>
    </font>
    <font>
      <sz val="11"/>
      <name val="Times New Roman"/>
      <family val="1"/>
      <charset val="204"/>
    </font>
  </fonts>
  <fills count="38">
    <fill>
      <patternFill patternType="none"/>
    </fill>
    <fill>
      <patternFill patternType="gray125"/>
    </fill>
    <fill>
      <patternFill patternType="solid">
        <fgColor rgb="FFFFFFFF"/>
        <bgColor rgb="FFFFFFCC"/>
      </patternFill>
    </fill>
    <fill>
      <patternFill patternType="solid">
        <fgColor rgb="FFFFFF99"/>
        <bgColor rgb="FFFFFFCC"/>
      </patternFill>
    </fill>
    <fill>
      <patternFill patternType="solid">
        <fgColor rgb="FFC5E0B4"/>
        <bgColor rgb="FFDAE3F3"/>
      </patternFill>
    </fill>
    <fill>
      <patternFill patternType="solid">
        <fgColor rgb="FFDAE3F3"/>
        <bgColor rgb="FFDEEBF7"/>
      </patternFill>
    </fill>
    <fill>
      <patternFill patternType="solid">
        <fgColor rgb="FFF8CBAD"/>
        <bgColor rgb="FFF4B183"/>
      </patternFill>
    </fill>
    <fill>
      <patternFill patternType="solid">
        <fgColor theme="5" tint="0.59999389629810485"/>
        <bgColor rgb="FFFFFFCC"/>
      </patternFill>
    </fill>
    <fill>
      <patternFill patternType="solid">
        <fgColor rgb="FFFFCCCC"/>
        <bgColor indexed="64"/>
      </patternFill>
    </fill>
    <fill>
      <patternFill patternType="solid">
        <fgColor rgb="FFFFCCCC"/>
        <bgColor rgb="FFFFFFCC"/>
      </patternFill>
    </fill>
    <fill>
      <patternFill patternType="solid">
        <fgColor rgb="FFE3D5FF"/>
        <bgColor indexed="64"/>
      </patternFill>
    </fill>
    <fill>
      <patternFill patternType="solid">
        <fgColor rgb="FFFFFF99"/>
        <bgColor indexed="64"/>
      </patternFill>
    </fill>
    <fill>
      <patternFill patternType="solid">
        <fgColor theme="9" tint="0.59999389629810485"/>
        <bgColor indexed="64"/>
      </patternFill>
    </fill>
    <fill>
      <patternFill patternType="solid">
        <fgColor theme="7" tint="0.59999389629810485"/>
        <bgColor rgb="FFFFFFCC"/>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rgb="FFFFFFCC"/>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rgb="FFDEEBF7"/>
      </patternFill>
    </fill>
    <fill>
      <patternFill patternType="solid">
        <fgColor theme="8" tint="0.79998168889431442"/>
        <bgColor rgb="FFDAE3F3"/>
      </patternFill>
    </fill>
    <fill>
      <patternFill patternType="solid">
        <fgColor theme="8" tint="0.79998168889431442"/>
        <bgColor rgb="FFFFFFCC"/>
      </patternFill>
    </fill>
    <fill>
      <patternFill patternType="solid">
        <fgColor theme="0"/>
        <bgColor indexed="64"/>
      </patternFill>
    </fill>
    <fill>
      <patternFill patternType="solid">
        <fgColor theme="5" tint="0.59999389629810485"/>
        <bgColor rgb="FFF4B183"/>
      </patternFill>
    </fill>
    <fill>
      <patternFill patternType="solid">
        <fgColor theme="5" tint="0.59999389629810485"/>
        <bgColor rgb="FFDAE3F3"/>
      </patternFill>
    </fill>
    <fill>
      <patternFill patternType="solid">
        <fgColor theme="4" tint="0.79998168889431442"/>
        <bgColor rgb="FFFFFFCC"/>
      </patternFill>
    </fill>
    <fill>
      <patternFill patternType="solid">
        <fgColor theme="3" tint="0.79998168889431442"/>
        <bgColor indexed="64"/>
      </patternFill>
    </fill>
    <fill>
      <patternFill patternType="solid">
        <fgColor theme="3" tint="0.79998168889431442"/>
        <bgColor rgb="FFFFFFCC"/>
      </patternFill>
    </fill>
    <fill>
      <patternFill patternType="solid">
        <fgColor theme="9" tint="0.59999389629810485"/>
        <bgColor rgb="FFDEEBF7"/>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39997558519241921"/>
        <bgColor rgb="FFFFFFCC"/>
      </patternFill>
    </fill>
    <fill>
      <patternFill patternType="solid">
        <fgColor theme="5" tint="0.79998168889431442"/>
        <bgColor rgb="FFFFFFCC"/>
      </patternFill>
    </fill>
    <fill>
      <patternFill patternType="solid">
        <fgColor theme="5" tint="0.59999389629810485"/>
        <bgColor indexed="64"/>
      </patternFill>
    </fill>
    <fill>
      <patternFill patternType="solid">
        <fgColor theme="3" tint="0.79998168889431442"/>
        <bgColor rgb="FFDEEBF7"/>
      </patternFill>
    </fill>
    <fill>
      <patternFill patternType="solid">
        <fgColor theme="4" tint="0.79998168889431442"/>
        <bgColor rgb="FFDEEBF7"/>
      </patternFill>
    </fill>
  </fills>
  <borders count="65">
    <border>
      <left/>
      <right/>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indexed="64"/>
      </top>
      <bottom style="medium">
        <color indexed="64"/>
      </bottom>
      <diagonal/>
    </border>
    <border>
      <left style="medium">
        <color auto="1"/>
      </left>
      <right style="thin">
        <color auto="1"/>
      </right>
      <top style="medium">
        <color auto="1"/>
      </top>
      <bottom/>
      <diagonal/>
    </border>
    <border>
      <left/>
      <right style="medium">
        <color auto="1"/>
      </right>
      <top style="medium">
        <color auto="1"/>
      </top>
      <bottom style="medium">
        <color auto="1"/>
      </bottom>
      <diagonal/>
    </border>
    <border>
      <left/>
      <right style="medium">
        <color indexed="64"/>
      </right>
      <top/>
      <bottom style="medium">
        <color auto="1"/>
      </bottom>
      <diagonal/>
    </border>
    <border>
      <left style="medium">
        <color auto="1"/>
      </left>
      <right style="medium">
        <color auto="1"/>
      </right>
      <top/>
      <bottom/>
      <diagonal/>
    </border>
    <border>
      <left style="thin">
        <color auto="1"/>
      </left>
      <right style="thin">
        <color auto="1"/>
      </right>
      <top style="medium">
        <color auto="1"/>
      </top>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style="medium">
        <color indexed="64"/>
      </left>
      <right style="medium">
        <color indexed="64"/>
      </right>
      <top style="medium">
        <color auto="1"/>
      </top>
      <bottom style="thin">
        <color auto="1"/>
      </bottom>
      <diagonal/>
    </border>
    <border>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style="medium">
        <color indexed="64"/>
      </bottom>
      <diagonal/>
    </border>
    <border>
      <left style="thin">
        <color auto="1"/>
      </left>
      <right/>
      <top style="thin">
        <color auto="1"/>
      </top>
      <bottom style="medium">
        <color indexed="64"/>
      </bottom>
      <diagonal/>
    </border>
    <border>
      <left style="thin">
        <color auto="1"/>
      </left>
      <right style="thin">
        <color auto="1"/>
      </right>
      <top/>
      <bottom style="medium">
        <color auto="1"/>
      </bottom>
      <diagonal/>
    </border>
    <border>
      <left style="medium">
        <color indexed="64"/>
      </left>
      <right style="medium">
        <color indexed="64"/>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bottom style="medium">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bottom style="medium">
        <color indexed="64"/>
      </bottom>
      <diagonal/>
    </border>
    <border>
      <left/>
      <right style="medium">
        <color auto="1"/>
      </right>
      <top/>
      <bottom style="thin">
        <color indexed="64"/>
      </bottom>
      <diagonal/>
    </border>
    <border>
      <left/>
      <right/>
      <top/>
      <bottom style="thin">
        <color indexed="64"/>
      </bottom>
      <diagonal/>
    </border>
    <border>
      <left/>
      <right style="medium">
        <color indexed="64"/>
      </right>
      <top style="medium">
        <color indexed="64"/>
      </top>
      <bottom style="thin">
        <color auto="1"/>
      </bottom>
      <diagonal/>
    </border>
    <border>
      <left/>
      <right style="medium">
        <color indexed="64"/>
      </right>
      <top style="medium">
        <color indexed="64"/>
      </top>
      <bottom/>
      <diagonal/>
    </border>
    <border>
      <left/>
      <right/>
      <top style="thin">
        <color auto="1"/>
      </top>
      <bottom/>
      <diagonal/>
    </border>
    <border>
      <left style="thin">
        <color auto="1"/>
      </left>
      <right style="medium">
        <color auto="1"/>
      </right>
      <top/>
      <bottom style="thin">
        <color auto="1"/>
      </bottom>
      <diagonal/>
    </border>
    <border>
      <left/>
      <right/>
      <top style="thin">
        <color auto="1"/>
      </top>
      <bottom style="medium">
        <color indexed="64"/>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indexed="64"/>
      </left>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right style="thin">
        <color auto="1"/>
      </right>
      <top/>
      <bottom style="thin">
        <color auto="1"/>
      </bottom>
      <diagonal/>
    </border>
    <border>
      <left style="medium">
        <color indexed="64"/>
      </left>
      <right/>
      <top/>
      <bottom style="thin">
        <color auto="1"/>
      </bottom>
      <diagonal/>
    </border>
  </borders>
  <cellStyleXfs count="3">
    <xf numFmtId="0" fontId="0" fillId="0" borderId="0"/>
    <xf numFmtId="0" fontId="13" fillId="0" borderId="0"/>
    <xf numFmtId="43" fontId="13" fillId="0" borderId="0" applyFont="0" applyFill="0" applyBorder="0" applyAlignment="0" applyProtection="0"/>
  </cellStyleXfs>
  <cellXfs count="1268">
    <xf numFmtId="0" fontId="0" fillId="0" borderId="0" xfId="0"/>
    <xf numFmtId="0" fontId="1" fillId="0" borderId="0" xfId="0" applyFont="1" applyAlignment="1">
      <alignment horizontal="center" vertical="center"/>
    </xf>
    <xf numFmtId="0" fontId="1" fillId="0" borderId="0" xfId="0" applyFont="1"/>
    <xf numFmtId="164" fontId="1" fillId="0" borderId="0" xfId="0" applyNumberFormat="1" applyFont="1"/>
    <xf numFmtId="2" fontId="3" fillId="2" borderId="6" xfId="0" applyNumberFormat="1" applyFont="1" applyFill="1" applyBorder="1" applyAlignment="1">
      <alignment horizontal="center" vertical="center" wrapText="1"/>
    </xf>
    <xf numFmtId="0" fontId="10" fillId="5" borderId="9" xfId="0" applyFont="1" applyFill="1" applyBorder="1" applyAlignment="1">
      <alignment vertical="center" wrapText="1"/>
    </xf>
    <xf numFmtId="0" fontId="5" fillId="5" borderId="1" xfId="0" applyFont="1" applyFill="1" applyBorder="1" applyAlignment="1">
      <alignment vertical="center"/>
    </xf>
    <xf numFmtId="3" fontId="2" fillId="5" borderId="1" xfId="0" applyNumberFormat="1" applyFont="1" applyFill="1" applyBorder="1" applyAlignment="1">
      <alignment horizontal="center" vertical="center"/>
    </xf>
    <xf numFmtId="3" fontId="2" fillId="5" borderId="10" xfId="0" applyNumberFormat="1" applyFont="1" applyFill="1" applyBorder="1" applyAlignment="1">
      <alignment horizontal="center" vertical="center"/>
    </xf>
    <xf numFmtId="0" fontId="2" fillId="5" borderId="1" xfId="0" applyFont="1" applyFill="1" applyBorder="1" applyAlignment="1">
      <alignment horizontal="center" vertical="center"/>
    </xf>
    <xf numFmtId="49" fontId="11" fillId="6" borderId="11" xfId="0" applyNumberFormat="1" applyFont="1" applyFill="1" applyBorder="1" applyAlignment="1">
      <alignment horizontal="center" vertical="center"/>
    </xf>
    <xf numFmtId="0" fontId="7" fillId="6" borderId="7" xfId="0" applyFont="1" applyFill="1" applyBorder="1" applyAlignment="1">
      <alignment horizontal="center" vertical="center" wrapText="1"/>
    </xf>
    <xf numFmtId="49" fontId="11" fillId="6" borderId="5" xfId="0" applyNumberFormat="1" applyFont="1" applyFill="1" applyBorder="1" applyAlignment="1">
      <alignment horizontal="center" vertical="center"/>
    </xf>
    <xf numFmtId="0" fontId="7" fillId="6" borderId="6" xfId="0" applyFont="1" applyFill="1" applyBorder="1" applyAlignment="1">
      <alignment horizontal="center" vertical="center" wrapText="1"/>
    </xf>
    <xf numFmtId="1" fontId="3" fillId="0" borderId="2" xfId="0" applyNumberFormat="1" applyFont="1" applyBorder="1" applyAlignment="1">
      <alignment horizontal="center" vertical="center" wrapText="1"/>
    </xf>
    <xf numFmtId="1" fontId="3" fillId="0" borderId="3" xfId="0" applyNumberFormat="1" applyFont="1" applyBorder="1" applyAlignment="1">
      <alignment horizontal="center" vertical="center"/>
    </xf>
    <xf numFmtId="1" fontId="3" fillId="0" borderId="4" xfId="0" applyNumberFormat="1" applyFont="1" applyBorder="1" applyAlignment="1">
      <alignment horizontal="center" vertical="top" wrapText="1"/>
    </xf>
    <xf numFmtId="1" fontId="3" fillId="0" borderId="3" xfId="0" applyNumberFormat="1" applyFont="1" applyFill="1" applyBorder="1" applyAlignment="1">
      <alignment horizontal="center" vertical="top" wrapText="1"/>
    </xf>
    <xf numFmtId="1" fontId="3" fillId="0" borderId="3" xfId="0" applyNumberFormat="1" applyFont="1" applyBorder="1" applyAlignment="1">
      <alignment horizontal="center" vertical="top"/>
    </xf>
    <xf numFmtId="1" fontId="3" fillId="0" borderId="3" xfId="0" applyNumberFormat="1" applyFont="1" applyBorder="1" applyAlignment="1">
      <alignment horizontal="center" vertical="top" wrapText="1"/>
    </xf>
    <xf numFmtId="3" fontId="2" fillId="5" borderId="6" xfId="0" applyNumberFormat="1" applyFont="1" applyFill="1" applyBorder="1" applyAlignment="1">
      <alignment horizontal="center" vertical="center"/>
    </xf>
    <xf numFmtId="3" fontId="2" fillId="5" borderId="8" xfId="0" applyNumberFormat="1" applyFont="1" applyFill="1" applyBorder="1" applyAlignment="1">
      <alignment horizontal="center" vertical="center"/>
    </xf>
    <xf numFmtId="0" fontId="10" fillId="5" borderId="7" xfId="0" applyFont="1" applyFill="1" applyBorder="1" applyAlignment="1">
      <alignment vertical="center" wrapText="1"/>
    </xf>
    <xf numFmtId="0" fontId="10" fillId="0" borderId="9" xfId="0" applyFont="1" applyBorder="1" applyAlignment="1">
      <alignment horizontal="center" vertical="center"/>
    </xf>
    <xf numFmtId="0" fontId="0" fillId="0" borderId="0" xfId="0" applyFill="1"/>
    <xf numFmtId="1" fontId="3" fillId="0" borderId="23" xfId="0" applyNumberFormat="1" applyFont="1" applyBorder="1" applyAlignment="1">
      <alignment horizontal="center" vertical="top"/>
    </xf>
    <xf numFmtId="2" fontId="3" fillId="2" borderId="8" xfId="0" applyNumberFormat="1" applyFont="1" applyFill="1" applyBorder="1" applyAlignment="1">
      <alignment horizontal="center" vertical="center" wrapText="1"/>
    </xf>
    <xf numFmtId="0" fontId="14" fillId="0" borderId="0" xfId="0" applyFont="1" applyFill="1"/>
    <xf numFmtId="0" fontId="14" fillId="0" borderId="0" xfId="0" applyFont="1"/>
    <xf numFmtId="3" fontId="2" fillId="5" borderId="14" xfId="0" applyNumberFormat="1" applyFont="1" applyFill="1" applyBorder="1" applyAlignment="1">
      <alignment horizontal="center" vertical="center"/>
    </xf>
    <xf numFmtId="0" fontId="10" fillId="0" borderId="27" xfId="0" applyFont="1" applyBorder="1" applyAlignment="1">
      <alignment horizontal="center" vertical="center"/>
    </xf>
    <xf numFmtId="3" fontId="10" fillId="0" borderId="7" xfId="0" applyNumberFormat="1" applyFont="1" applyBorder="1" applyAlignment="1">
      <alignment horizontal="center" vertical="center"/>
    </xf>
    <xf numFmtId="14" fontId="10" fillId="0" borderId="7" xfId="0" applyNumberFormat="1" applyFont="1" applyBorder="1" applyAlignment="1">
      <alignment horizontal="center" vertical="center"/>
    </xf>
    <xf numFmtId="0" fontId="2" fillId="5" borderId="15" xfId="0" applyFont="1" applyFill="1" applyBorder="1" applyAlignment="1">
      <alignment horizontal="center" vertical="center"/>
    </xf>
    <xf numFmtId="0" fontId="5" fillId="0" borderId="0" xfId="0" applyFont="1" applyAlignment="1">
      <alignment horizontal="right"/>
    </xf>
    <xf numFmtId="0" fontId="0" fillId="0" borderId="0" xfId="0" applyFont="1"/>
    <xf numFmtId="0" fontId="20" fillId="0" borderId="0" xfId="0" applyFont="1"/>
    <xf numFmtId="165" fontId="6" fillId="8" borderId="6" xfId="0" applyNumberFormat="1" applyFont="1" applyFill="1" applyBorder="1" applyAlignment="1">
      <alignment horizontal="center" vertical="center"/>
    </xf>
    <xf numFmtId="0" fontId="4" fillId="9" borderId="6" xfId="0" applyFont="1" applyFill="1" applyBorder="1" applyAlignment="1">
      <alignment horizontal="center" vertical="center" wrapText="1"/>
    </xf>
    <xf numFmtId="1" fontId="3" fillId="0" borderId="20" xfId="0" applyNumberFormat="1" applyFont="1" applyFill="1" applyBorder="1" applyAlignment="1">
      <alignment horizontal="center" vertical="top" wrapText="1"/>
    </xf>
    <xf numFmtId="1" fontId="3" fillId="0" borderId="20" xfId="0" applyNumberFormat="1" applyFont="1" applyBorder="1" applyAlignment="1">
      <alignment horizontal="center" vertical="top" wrapText="1"/>
    </xf>
    <xf numFmtId="49" fontId="7" fillId="0" borderId="31"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2" fontId="7" fillId="0" borderId="0" xfId="0" applyNumberFormat="1" applyFont="1" applyFill="1" applyBorder="1" applyAlignment="1">
      <alignment horizontal="center" vertical="center" wrapText="1"/>
    </xf>
    <xf numFmtId="2" fontId="7" fillId="0" borderId="34" xfId="0"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8" fillId="0" borderId="0" xfId="0" applyFont="1" applyFill="1" applyBorder="1" applyAlignment="1">
      <alignment horizontal="center" vertical="center"/>
    </xf>
    <xf numFmtId="0" fontId="2" fillId="13" borderId="2" xfId="0" applyFont="1" applyFill="1" applyBorder="1" applyAlignment="1">
      <alignment horizontal="center" vertical="center"/>
    </xf>
    <xf numFmtId="0" fontId="2" fillId="13" borderId="20" xfId="0" applyFont="1" applyFill="1" applyBorder="1" applyAlignment="1">
      <alignment horizontal="center" vertical="center"/>
    </xf>
    <xf numFmtId="0" fontId="2" fillId="13" borderId="22" xfId="0" applyFont="1" applyFill="1" applyBorder="1" applyAlignment="1">
      <alignment horizontal="center" vertical="center"/>
    </xf>
    <xf numFmtId="165" fontId="6" fillId="11" borderId="9" xfId="0" applyNumberFormat="1" applyFont="1" applyFill="1" applyBorder="1" applyAlignment="1">
      <alignment horizontal="center" vertical="center"/>
    </xf>
    <xf numFmtId="0" fontId="2" fillId="8" borderId="1" xfId="0" applyFont="1" applyFill="1" applyBorder="1" applyAlignment="1">
      <alignment horizontal="center" vertical="center" wrapText="1"/>
    </xf>
    <xf numFmtId="4" fontId="22" fillId="0" borderId="6" xfId="0" applyNumberFormat="1" applyFont="1" applyFill="1" applyBorder="1" applyAlignment="1">
      <alignment horizontal="center" vertical="center" wrapText="1"/>
    </xf>
    <xf numFmtId="165" fontId="23" fillId="10" borderId="33" xfId="0" applyNumberFormat="1" applyFont="1" applyFill="1" applyBorder="1" applyAlignment="1">
      <alignment horizontal="center" vertical="center"/>
    </xf>
    <xf numFmtId="165" fontId="6" fillId="11" borderId="27" xfId="0" applyNumberFormat="1" applyFont="1" applyFill="1" applyBorder="1" applyAlignment="1">
      <alignment horizontal="center" vertical="center"/>
    </xf>
    <xf numFmtId="2" fontId="22" fillId="11" borderId="9" xfId="0" applyNumberFormat="1" applyFont="1" applyFill="1" applyBorder="1" applyAlignment="1">
      <alignment horizontal="center" vertical="center" wrapText="1"/>
    </xf>
    <xf numFmtId="2" fontId="22" fillId="11" borderId="36" xfId="0" applyNumberFormat="1" applyFont="1" applyFill="1" applyBorder="1" applyAlignment="1">
      <alignment horizontal="center" vertical="center" wrapText="1"/>
    </xf>
    <xf numFmtId="3" fontId="10" fillId="0" borderId="9" xfId="0" applyNumberFormat="1" applyFont="1" applyBorder="1" applyAlignment="1">
      <alignment horizontal="center" vertical="center"/>
    </xf>
    <xf numFmtId="14" fontId="10" fillId="0" borderId="9" xfId="0" applyNumberFormat="1" applyFont="1" applyBorder="1" applyAlignment="1">
      <alignment horizontal="center" vertical="center"/>
    </xf>
    <xf numFmtId="3" fontId="10" fillId="0" borderId="27" xfId="0" applyNumberFormat="1" applyFont="1" applyBorder="1" applyAlignment="1">
      <alignment horizontal="center" vertical="center"/>
    </xf>
    <xf numFmtId="2" fontId="3" fillId="2" borderId="9" xfId="0" applyNumberFormat="1" applyFont="1" applyFill="1" applyBorder="1" applyAlignment="1">
      <alignment horizontal="center" vertical="center" wrapText="1"/>
    </xf>
    <xf numFmtId="2" fontId="3" fillId="2" borderId="36" xfId="0" applyNumberFormat="1" applyFont="1" applyFill="1" applyBorder="1" applyAlignment="1">
      <alignment horizontal="center" vertical="center" wrapText="1"/>
    </xf>
    <xf numFmtId="4" fontId="22" fillId="0" borderId="8" xfId="0" applyNumberFormat="1" applyFont="1" applyFill="1" applyBorder="1" applyAlignment="1">
      <alignment horizontal="center" vertical="center" wrapText="1"/>
    </xf>
    <xf numFmtId="2" fontId="22" fillId="11" borderId="8" xfId="0" applyNumberFormat="1" applyFont="1" applyFill="1" applyBorder="1" applyAlignment="1">
      <alignment horizontal="center" vertical="center" wrapText="1"/>
    </xf>
    <xf numFmtId="2" fontId="22" fillId="11" borderId="12" xfId="0" applyNumberFormat="1" applyFont="1" applyFill="1" applyBorder="1" applyAlignment="1">
      <alignment horizontal="center" vertical="center" wrapText="1"/>
    </xf>
    <xf numFmtId="2" fontId="22" fillId="11" borderId="38" xfId="0" applyNumberFormat="1" applyFont="1" applyFill="1" applyBorder="1" applyAlignment="1">
      <alignment horizontal="center" vertical="center" wrapText="1"/>
    </xf>
    <xf numFmtId="2" fontId="24" fillId="11" borderId="6" xfId="0" applyNumberFormat="1" applyFont="1" applyFill="1" applyBorder="1" applyAlignment="1">
      <alignment horizontal="center" vertical="center" wrapText="1"/>
    </xf>
    <xf numFmtId="1" fontId="7" fillId="15" borderId="20" xfId="0" applyNumberFormat="1" applyFont="1" applyFill="1" applyBorder="1" applyAlignment="1">
      <alignment horizontal="center" vertical="top" wrapText="1"/>
    </xf>
    <xf numFmtId="0" fontId="6" fillId="9" borderId="12" xfId="0" applyFont="1" applyFill="1" applyBorder="1" applyAlignment="1">
      <alignment horizontal="center" vertical="center" wrapText="1"/>
    </xf>
    <xf numFmtId="49" fontId="10" fillId="0" borderId="31"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5" fillId="16" borderId="20" xfId="0" applyFont="1" applyFill="1" applyBorder="1" applyAlignment="1">
      <alignment horizontal="left" vertical="center"/>
    </xf>
    <xf numFmtId="0" fontId="15" fillId="16" borderId="20" xfId="0" applyFont="1" applyFill="1" applyBorder="1" applyAlignment="1">
      <alignment horizontal="right" vertical="center"/>
    </xf>
    <xf numFmtId="0" fontId="2" fillId="16" borderId="20" xfId="0" applyFont="1" applyFill="1" applyBorder="1" applyAlignment="1">
      <alignment horizontal="center" vertical="center"/>
    </xf>
    <xf numFmtId="2" fontId="24" fillId="8" borderId="6" xfId="0" applyNumberFormat="1" applyFont="1" applyFill="1" applyBorder="1" applyAlignment="1">
      <alignment horizontal="center" vertical="center"/>
    </xf>
    <xf numFmtId="0" fontId="2" fillId="8" borderId="25" xfId="0" applyFont="1" applyFill="1" applyBorder="1" applyAlignment="1">
      <alignment horizontal="center" vertical="center" wrapText="1"/>
    </xf>
    <xf numFmtId="165" fontId="6" fillId="8" borderId="9" xfId="0" applyNumberFormat="1" applyFont="1" applyFill="1" applyBorder="1" applyAlignment="1">
      <alignment horizontal="center" vertical="center"/>
    </xf>
    <xf numFmtId="2" fontId="22" fillId="8" borderId="9" xfId="0" applyNumberFormat="1" applyFont="1" applyFill="1" applyBorder="1" applyAlignment="1">
      <alignment horizontal="center" vertical="center"/>
    </xf>
    <xf numFmtId="2" fontId="22" fillId="8" borderId="36" xfId="0" applyNumberFormat="1" applyFont="1" applyFill="1" applyBorder="1" applyAlignment="1">
      <alignment horizontal="center" vertical="center"/>
    </xf>
    <xf numFmtId="2" fontId="24" fillId="8" borderId="8" xfId="0" applyNumberFormat="1" applyFont="1" applyFill="1" applyBorder="1" applyAlignment="1">
      <alignment horizontal="center" vertical="center"/>
    </xf>
    <xf numFmtId="2" fontId="22" fillId="8" borderId="12" xfId="0" applyNumberFormat="1" applyFont="1" applyFill="1" applyBorder="1" applyAlignment="1">
      <alignment horizontal="center" vertical="center"/>
    </xf>
    <xf numFmtId="2" fontId="22" fillId="8" borderId="38" xfId="0" applyNumberFormat="1" applyFont="1" applyFill="1" applyBorder="1" applyAlignment="1">
      <alignment horizontal="center" vertical="center"/>
    </xf>
    <xf numFmtId="2" fontId="24" fillId="11" borderId="8" xfId="0" applyNumberFormat="1" applyFont="1" applyFill="1" applyBorder="1" applyAlignment="1">
      <alignment horizontal="center" vertical="center" wrapText="1"/>
    </xf>
    <xf numFmtId="2" fontId="28" fillId="0" borderId="0" xfId="0" applyNumberFormat="1" applyFont="1"/>
    <xf numFmtId="164" fontId="28" fillId="0" borderId="0" xfId="0" applyNumberFormat="1" applyFont="1" applyAlignment="1">
      <alignment horizontal="right"/>
    </xf>
    <xf numFmtId="0" fontId="0" fillId="18" borderId="0" xfId="0" applyFill="1"/>
    <xf numFmtId="164" fontId="28" fillId="18" borderId="0" xfId="0" applyNumberFormat="1" applyFont="1" applyFill="1" applyAlignment="1">
      <alignment horizontal="right"/>
    </xf>
    <xf numFmtId="2" fontId="28" fillId="18" borderId="0" xfId="0" applyNumberFormat="1" applyFont="1" applyFill="1"/>
    <xf numFmtId="2" fontId="24" fillId="11" borderId="9" xfId="0" applyNumberFormat="1" applyFont="1" applyFill="1" applyBorder="1" applyAlignment="1">
      <alignment horizontal="center" vertical="center" wrapText="1"/>
    </xf>
    <xf numFmtId="49" fontId="29" fillId="0" borderId="31"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165" fontId="23" fillId="0" borderId="0" xfId="0" applyNumberFormat="1" applyFont="1" applyFill="1" applyBorder="1" applyAlignment="1">
      <alignment horizontal="center" vertical="center"/>
    </xf>
    <xf numFmtId="0" fontId="30" fillId="0" borderId="0"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31" fillId="0" borderId="0" xfId="0" applyFont="1" applyFill="1"/>
    <xf numFmtId="2" fontId="30" fillId="0" borderId="0" xfId="0" applyNumberFormat="1" applyFont="1" applyFill="1" applyBorder="1" applyAlignment="1">
      <alignment horizontal="center" vertical="center" wrapText="1"/>
    </xf>
    <xf numFmtId="0" fontId="0" fillId="0" borderId="0" xfId="0" applyBorder="1"/>
    <xf numFmtId="0" fontId="0" fillId="18" borderId="0" xfId="0" applyFill="1" applyBorder="1"/>
    <xf numFmtId="164" fontId="28" fillId="18" borderId="0" xfId="0" applyNumberFormat="1" applyFont="1" applyFill="1" applyBorder="1" applyAlignment="1">
      <alignment horizontal="right"/>
    </xf>
    <xf numFmtId="2" fontId="28" fillId="18" borderId="0" xfId="0" applyNumberFormat="1" applyFont="1" applyFill="1" applyBorder="1"/>
    <xf numFmtId="2" fontId="28" fillId="18" borderId="34" xfId="0" applyNumberFormat="1" applyFont="1" applyFill="1" applyBorder="1"/>
    <xf numFmtId="164" fontId="28" fillId="0" borderId="0" xfId="0" applyNumberFormat="1" applyFont="1" applyBorder="1" applyAlignment="1">
      <alignment horizontal="right"/>
    </xf>
    <xf numFmtId="2" fontId="28" fillId="0" borderId="0" xfId="0" applyNumberFormat="1" applyFont="1" applyBorder="1"/>
    <xf numFmtId="2" fontId="30" fillId="0" borderId="34" xfId="0" applyNumberFormat="1" applyFont="1" applyFill="1" applyBorder="1" applyAlignment="1">
      <alignment horizontal="center" vertical="center" wrapText="1"/>
    </xf>
    <xf numFmtId="164" fontId="28" fillId="0" borderId="4" xfId="0" applyNumberFormat="1" applyFont="1" applyBorder="1" applyAlignment="1">
      <alignment horizontal="right"/>
    </xf>
    <xf numFmtId="165" fontId="23" fillId="0" borderId="4" xfId="0" applyNumberFormat="1" applyFont="1" applyFill="1" applyBorder="1" applyAlignment="1">
      <alignment horizontal="center" vertical="center"/>
    </xf>
    <xf numFmtId="2" fontId="30" fillId="0" borderId="4" xfId="0" applyNumberFormat="1" applyFont="1" applyFill="1" applyBorder="1" applyAlignment="1">
      <alignment horizontal="center" vertical="center" wrapText="1"/>
    </xf>
    <xf numFmtId="0" fontId="30" fillId="0" borderId="4" xfId="0" applyFont="1" applyFill="1" applyBorder="1" applyAlignment="1">
      <alignment horizontal="center" vertical="center" wrapText="1"/>
    </xf>
    <xf numFmtId="2" fontId="30" fillId="0" borderId="23" xfId="0" applyNumberFormat="1" applyFont="1" applyFill="1" applyBorder="1" applyAlignment="1">
      <alignment horizontal="center" vertical="center" wrapText="1"/>
    </xf>
    <xf numFmtId="49" fontId="10" fillId="11" borderId="0" xfId="0" applyNumberFormat="1" applyFont="1" applyFill="1" applyBorder="1" applyAlignment="1">
      <alignment horizontal="right" vertical="center"/>
    </xf>
    <xf numFmtId="49" fontId="10" fillId="11" borderId="31" xfId="0" applyNumberFormat="1" applyFont="1" applyFill="1" applyBorder="1" applyAlignment="1">
      <alignment horizontal="right" vertical="center"/>
    </xf>
    <xf numFmtId="49" fontId="10" fillId="11" borderId="39" xfId="0" applyNumberFormat="1" applyFont="1" applyFill="1" applyBorder="1" applyAlignment="1">
      <alignment horizontal="right" vertical="center"/>
    </xf>
    <xf numFmtId="49" fontId="10" fillId="11" borderId="4" xfId="0" applyNumberFormat="1" applyFont="1" applyFill="1" applyBorder="1" applyAlignment="1">
      <alignment horizontal="right" vertical="center"/>
    </xf>
    <xf numFmtId="49" fontId="7" fillId="10" borderId="0" xfId="0" applyNumberFormat="1" applyFont="1" applyFill="1" applyBorder="1" applyAlignment="1">
      <alignment horizontal="center" vertical="center"/>
    </xf>
    <xf numFmtId="49" fontId="8" fillId="10" borderId="0" xfId="0" applyNumberFormat="1" applyFont="1" applyFill="1" applyBorder="1" applyAlignment="1">
      <alignment horizontal="right" vertical="center"/>
    </xf>
    <xf numFmtId="2" fontId="10" fillId="0" borderId="0" xfId="0" applyNumberFormat="1" applyFont="1" applyFill="1" applyBorder="1" applyAlignment="1">
      <alignment horizontal="center" vertical="center" wrapText="1"/>
    </xf>
    <xf numFmtId="2" fontId="10" fillId="0" borderId="34" xfId="0" applyNumberFormat="1" applyFont="1" applyFill="1" applyBorder="1" applyAlignment="1">
      <alignment horizontal="center" vertical="center" wrapText="1"/>
    </xf>
    <xf numFmtId="2" fontId="28" fillId="17" borderId="0" xfId="0" applyNumberFormat="1" applyFont="1" applyFill="1" applyBorder="1"/>
    <xf numFmtId="164" fontId="28" fillId="0" borderId="51" xfId="0" applyNumberFormat="1" applyFont="1" applyBorder="1" applyAlignment="1">
      <alignment horizontal="right"/>
    </xf>
    <xf numFmtId="2" fontId="28" fillId="0" borderId="51" xfId="0" applyNumberFormat="1" applyFont="1" applyBorder="1"/>
    <xf numFmtId="2" fontId="28" fillId="0" borderId="50" xfId="0" applyNumberFormat="1" applyFont="1" applyBorder="1"/>
    <xf numFmtId="49" fontId="10" fillId="11" borderId="31" xfId="0" applyNumberFormat="1" applyFont="1" applyFill="1" applyBorder="1" applyAlignment="1">
      <alignment horizontal="left" vertical="center"/>
    </xf>
    <xf numFmtId="1" fontId="22" fillId="14" borderId="3" xfId="0" applyNumberFormat="1" applyFont="1" applyFill="1" applyBorder="1" applyAlignment="1">
      <alignment horizontal="center" vertical="center"/>
    </xf>
    <xf numFmtId="0" fontId="5" fillId="0" borderId="0" xfId="0" applyFont="1" applyAlignment="1">
      <alignment horizontal="right" vertical="center"/>
    </xf>
    <xf numFmtId="0" fontId="0" fillId="0" borderId="0" xfId="0" applyAlignment="1">
      <alignment vertical="center"/>
    </xf>
    <xf numFmtId="0" fontId="14" fillId="0" borderId="0" xfId="0" applyFont="1" applyAlignment="1">
      <alignment vertical="center"/>
    </xf>
    <xf numFmtId="0" fontId="14" fillId="0" borderId="0" xfId="0" applyFont="1" applyFill="1" applyAlignment="1">
      <alignment vertical="center"/>
    </xf>
    <xf numFmtId="0" fontId="31" fillId="0" borderId="0" xfId="0" applyFont="1" applyFill="1" applyAlignment="1">
      <alignment vertical="center"/>
    </xf>
    <xf numFmtId="0" fontId="0" fillId="0" borderId="0" xfId="0" applyFill="1" applyAlignment="1">
      <alignment vertical="center"/>
    </xf>
    <xf numFmtId="0" fontId="32" fillId="0" borderId="0" xfId="0" applyFont="1"/>
    <xf numFmtId="0" fontId="32" fillId="0" borderId="0" xfId="0" applyFont="1" applyAlignment="1">
      <alignment vertical="center"/>
    </xf>
    <xf numFmtId="0" fontId="33" fillId="0" borderId="0" xfId="0" applyFont="1" applyAlignment="1">
      <alignment vertical="center"/>
    </xf>
    <xf numFmtId="0" fontId="34" fillId="0" borderId="0" xfId="0" applyFont="1"/>
    <xf numFmtId="0" fontId="34" fillId="0" borderId="0" xfId="0" applyFont="1" applyAlignment="1">
      <alignment vertical="center"/>
    </xf>
    <xf numFmtId="0" fontId="34" fillId="0" borderId="0" xfId="0" applyFont="1" applyFill="1"/>
    <xf numFmtId="0" fontId="34" fillId="0" borderId="0" xfId="0" applyFont="1" applyFill="1" applyAlignment="1">
      <alignment vertical="center"/>
    </xf>
    <xf numFmtId="0" fontId="35" fillId="0" borderId="0" xfId="0" applyFont="1" applyFill="1"/>
    <xf numFmtId="0" fontId="34" fillId="18" borderId="0" xfId="0" applyFont="1" applyFill="1"/>
    <xf numFmtId="0" fontId="23" fillId="0" borderId="0" xfId="0" applyFont="1" applyFill="1"/>
    <xf numFmtId="0" fontId="23" fillId="0" borderId="0" xfId="0" applyFont="1" applyFill="1" applyAlignment="1">
      <alignment vertical="center"/>
    </xf>
    <xf numFmtId="0" fontId="32" fillId="0" borderId="0" xfId="0" applyFont="1" applyFill="1"/>
    <xf numFmtId="0" fontId="32" fillId="0" borderId="0" xfId="0" applyFont="1" applyFill="1" applyAlignment="1">
      <alignment vertical="center"/>
    </xf>
    <xf numFmtId="0" fontId="4" fillId="0" borderId="0" xfId="0" applyFont="1"/>
    <xf numFmtId="0" fontId="4" fillId="0" borderId="0" xfId="0" applyFont="1" applyAlignment="1">
      <alignment vertical="center"/>
    </xf>
    <xf numFmtId="1" fontId="22" fillId="14" borderId="3" xfId="0" applyNumberFormat="1" applyFont="1" applyFill="1" applyBorder="1" applyAlignment="1">
      <alignment horizontal="left" vertical="center"/>
    </xf>
    <xf numFmtId="1" fontId="33" fillId="0" borderId="20" xfId="0" applyNumberFormat="1" applyFont="1" applyBorder="1" applyAlignment="1">
      <alignment horizontal="center" vertical="center" wrapText="1"/>
    </xf>
    <xf numFmtId="1" fontId="33" fillId="0" borderId="22" xfId="0" applyNumberFormat="1" applyFont="1" applyBorder="1" applyAlignment="1">
      <alignment horizontal="center" vertical="center" wrapText="1"/>
    </xf>
    <xf numFmtId="0" fontId="34" fillId="0" borderId="0" xfId="0" applyFont="1" applyBorder="1" applyAlignment="1">
      <alignment vertical="center"/>
    </xf>
    <xf numFmtId="0" fontId="34" fillId="0" borderId="34" xfId="0" applyFont="1" applyBorder="1" applyAlignment="1">
      <alignment vertical="center"/>
    </xf>
    <xf numFmtId="0" fontId="34" fillId="0" borderId="4" xfId="0" applyFont="1" applyBorder="1" applyAlignment="1">
      <alignment vertical="center"/>
    </xf>
    <xf numFmtId="0" fontId="34" fillId="0" borderId="23" xfId="0" applyFont="1" applyBorder="1" applyAlignment="1">
      <alignment vertical="center"/>
    </xf>
    <xf numFmtId="0" fontId="14" fillId="0" borderId="0" xfId="0" applyFont="1" applyBorder="1" applyAlignment="1">
      <alignment vertical="center"/>
    </xf>
    <xf numFmtId="0" fontId="14" fillId="0" borderId="4" xfId="0" applyFont="1" applyBorder="1" applyAlignment="1">
      <alignment vertical="center"/>
    </xf>
    <xf numFmtId="0" fontId="26" fillId="8" borderId="48" xfId="0" applyFont="1" applyFill="1" applyBorder="1" applyAlignment="1">
      <alignment horizontal="center" vertical="center"/>
    </xf>
    <xf numFmtId="2" fontId="24" fillId="11" borderId="36" xfId="0" applyNumberFormat="1" applyFont="1" applyFill="1" applyBorder="1" applyAlignment="1">
      <alignment horizontal="center" vertical="center" wrapText="1"/>
    </xf>
    <xf numFmtId="4" fontId="23" fillId="10" borderId="33" xfId="0" applyNumberFormat="1" applyFont="1" applyFill="1" applyBorder="1" applyAlignment="1">
      <alignment horizontal="center" vertical="center"/>
    </xf>
    <xf numFmtId="165" fontId="39" fillId="20" borderId="6" xfId="0" applyNumberFormat="1" applyFont="1" applyFill="1" applyBorder="1" applyAlignment="1">
      <alignment horizontal="center" vertical="center"/>
    </xf>
    <xf numFmtId="3" fontId="22" fillId="20" borderId="6" xfId="0" applyNumberFormat="1" applyFont="1" applyFill="1" applyBorder="1" applyAlignment="1">
      <alignment horizontal="center" vertical="center"/>
    </xf>
    <xf numFmtId="0" fontId="37" fillId="20" borderId="6" xfId="0" applyFont="1" applyFill="1" applyBorder="1" applyAlignment="1">
      <alignment vertical="center" wrapText="1"/>
    </xf>
    <xf numFmtId="0" fontId="38" fillId="0" borderId="6" xfId="0" applyFont="1" applyBorder="1" applyAlignment="1">
      <alignment horizontal="center" vertical="center"/>
    </xf>
    <xf numFmtId="3" fontId="37" fillId="0" borderId="6" xfId="0" applyNumberFormat="1" applyFont="1" applyBorder="1" applyAlignment="1">
      <alignment horizontal="center" vertical="center"/>
    </xf>
    <xf numFmtId="0" fontId="5" fillId="5" borderId="12" xfId="0" applyFont="1" applyFill="1" applyBorder="1" applyAlignment="1">
      <alignment vertical="center"/>
    </xf>
    <xf numFmtId="165" fontId="39" fillId="20" borderId="12" xfId="0" applyNumberFormat="1" applyFont="1" applyFill="1" applyBorder="1" applyAlignment="1">
      <alignment horizontal="center" vertical="center"/>
    </xf>
    <xf numFmtId="3" fontId="22" fillId="20" borderId="12" xfId="0" applyNumberFormat="1" applyFont="1" applyFill="1" applyBorder="1" applyAlignment="1">
      <alignment horizontal="center" vertical="center"/>
    </xf>
    <xf numFmtId="0" fontId="37" fillId="20" borderId="9" xfId="0" applyFont="1" applyFill="1" applyBorder="1" applyAlignment="1">
      <alignment vertical="center" wrapText="1"/>
    </xf>
    <xf numFmtId="0" fontId="38" fillId="0" borderId="9" xfId="0" applyFont="1" applyBorder="1" applyAlignment="1">
      <alignment horizontal="center" vertical="center"/>
    </xf>
    <xf numFmtId="3" fontId="37" fillId="0" borderId="9" xfId="0" applyNumberFormat="1" applyFont="1" applyBorder="1" applyAlignment="1">
      <alignment horizontal="center" vertical="center"/>
    </xf>
    <xf numFmtId="3" fontId="22" fillId="20" borderId="6" xfId="0" applyNumberFormat="1" applyFont="1" applyFill="1" applyBorder="1" applyAlignment="1">
      <alignment horizontal="left" vertical="center"/>
    </xf>
    <xf numFmtId="3" fontId="22" fillId="20" borderId="12" xfId="0" applyNumberFormat="1" applyFont="1" applyFill="1" applyBorder="1" applyAlignment="1">
      <alignment horizontal="left" vertical="center"/>
    </xf>
    <xf numFmtId="165" fontId="23" fillId="10" borderId="18" xfId="0" applyNumberFormat="1" applyFont="1" applyFill="1" applyBorder="1" applyAlignment="1">
      <alignment horizontal="center" vertical="center"/>
    </xf>
    <xf numFmtId="49" fontId="7" fillId="10" borderId="32" xfId="0" applyNumberFormat="1" applyFont="1" applyFill="1" applyBorder="1" applyAlignment="1">
      <alignment horizontal="center" vertical="center"/>
    </xf>
    <xf numFmtId="165" fontId="6" fillId="0" borderId="32" xfId="0" applyNumberFormat="1" applyFont="1" applyFill="1" applyBorder="1" applyAlignment="1">
      <alignment horizontal="center" vertical="center"/>
    </xf>
    <xf numFmtId="0" fontId="6" fillId="0" borderId="32" xfId="0" applyFont="1" applyFill="1" applyBorder="1" applyAlignment="1">
      <alignment horizontal="center" vertical="center" wrapText="1"/>
    </xf>
    <xf numFmtId="2" fontId="7" fillId="0" borderId="32" xfId="0" applyNumberFormat="1" applyFont="1" applyFill="1" applyBorder="1" applyAlignment="1">
      <alignment horizontal="center" vertical="center" wrapText="1"/>
    </xf>
    <xf numFmtId="2" fontId="7" fillId="0" borderId="53" xfId="0" applyNumberFormat="1" applyFont="1" applyFill="1" applyBorder="1" applyAlignment="1">
      <alignment horizontal="center" vertical="center" wrapText="1"/>
    </xf>
    <xf numFmtId="0" fontId="40" fillId="0" borderId="0" xfId="0" applyFont="1" applyFill="1" applyAlignment="1">
      <alignment vertical="center"/>
    </xf>
    <xf numFmtId="4" fontId="23" fillId="10" borderId="18" xfId="0" applyNumberFormat="1" applyFont="1" applyFill="1" applyBorder="1" applyAlignment="1">
      <alignment horizontal="center" vertical="center"/>
    </xf>
    <xf numFmtId="49" fontId="7" fillId="10" borderId="30" xfId="0" applyNumberFormat="1" applyFont="1" applyFill="1" applyBorder="1" applyAlignment="1">
      <alignment horizontal="center" vertical="center"/>
    </xf>
    <xf numFmtId="49" fontId="7" fillId="10" borderId="31" xfId="0" applyNumberFormat="1" applyFont="1" applyFill="1" applyBorder="1" applyAlignment="1">
      <alignment horizontal="center" vertical="center"/>
    </xf>
    <xf numFmtId="3" fontId="37" fillId="0" borderId="9" xfId="0" applyNumberFormat="1" applyFont="1" applyFill="1" applyBorder="1" applyAlignment="1">
      <alignment horizontal="center" vertical="center"/>
    </xf>
    <xf numFmtId="3" fontId="37" fillId="0" borderId="36" xfId="0" applyNumberFormat="1" applyFont="1" applyBorder="1" applyAlignment="1">
      <alignment horizontal="center" vertical="center"/>
    </xf>
    <xf numFmtId="3" fontId="22" fillId="0" borderId="6" xfId="0" applyNumberFormat="1" applyFont="1" applyFill="1" applyBorder="1" applyAlignment="1">
      <alignment horizontal="center" vertical="center"/>
    </xf>
    <xf numFmtId="3" fontId="22" fillId="20" borderId="8" xfId="0" applyNumberFormat="1" applyFont="1" applyFill="1" applyBorder="1" applyAlignment="1">
      <alignment horizontal="center" vertical="center"/>
    </xf>
    <xf numFmtId="3" fontId="37" fillId="0" borderId="6" xfId="0" applyNumberFormat="1" applyFont="1" applyFill="1" applyBorder="1" applyAlignment="1">
      <alignment horizontal="center" vertical="center"/>
    </xf>
    <xf numFmtId="3" fontId="37" fillId="0" borderId="8" xfId="0" applyNumberFormat="1" applyFont="1" applyBorder="1" applyAlignment="1">
      <alignment horizontal="center" vertical="center"/>
    </xf>
    <xf numFmtId="3" fontId="22" fillId="0" borderId="12" xfId="0" applyNumberFormat="1" applyFont="1" applyFill="1" applyBorder="1" applyAlignment="1">
      <alignment horizontal="center" vertical="center"/>
    </xf>
    <xf numFmtId="3" fontId="22" fillId="20" borderId="38" xfId="0" applyNumberFormat="1" applyFont="1" applyFill="1" applyBorder="1" applyAlignment="1">
      <alignment horizontal="center" vertical="center"/>
    </xf>
    <xf numFmtId="14" fontId="37" fillId="0" borderId="9" xfId="0" applyNumberFormat="1" applyFont="1" applyFill="1" applyBorder="1" applyAlignment="1">
      <alignment horizontal="center" vertical="center"/>
    </xf>
    <xf numFmtId="14" fontId="22" fillId="20" borderId="6" xfId="0" applyNumberFormat="1" applyFont="1" applyFill="1" applyBorder="1" applyAlignment="1">
      <alignment horizontal="center" vertical="center"/>
    </xf>
    <xf numFmtId="14" fontId="37" fillId="0" borderId="6" xfId="0" applyNumberFormat="1" applyFont="1" applyFill="1" applyBorder="1" applyAlignment="1">
      <alignment horizontal="center" vertical="center"/>
    </xf>
    <xf numFmtId="14" fontId="22" fillId="20" borderId="12" xfId="0" applyNumberFormat="1" applyFont="1" applyFill="1" applyBorder="1" applyAlignment="1">
      <alignment horizontal="center" vertical="center"/>
    </xf>
    <xf numFmtId="1" fontId="33" fillId="15" borderId="20"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xf>
    <xf numFmtId="4" fontId="3" fillId="2"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xf>
    <xf numFmtId="4" fontId="10" fillId="0" borderId="7" xfId="0" applyNumberFormat="1" applyFont="1" applyBorder="1" applyAlignment="1">
      <alignment horizontal="center" vertical="center"/>
    </xf>
    <xf numFmtId="4" fontId="10" fillId="0" borderId="28" xfId="0" applyNumberFormat="1" applyFont="1" applyBorder="1" applyAlignment="1">
      <alignment horizontal="center" vertical="center"/>
    </xf>
    <xf numFmtId="4" fontId="3" fillId="2" borderId="8" xfId="0" applyNumberFormat="1" applyFont="1" applyFill="1" applyBorder="1" applyAlignment="1">
      <alignment horizontal="center" vertical="center" wrapText="1"/>
    </xf>
    <xf numFmtId="4" fontId="22" fillId="8" borderId="6" xfId="0" applyNumberFormat="1" applyFont="1" applyFill="1" applyBorder="1" applyAlignment="1">
      <alignment horizontal="center" vertical="center"/>
    </xf>
    <xf numFmtId="4" fontId="22" fillId="8" borderId="8" xfId="0" applyNumberFormat="1" applyFont="1" applyFill="1" applyBorder="1" applyAlignment="1">
      <alignment horizontal="center" vertical="center"/>
    </xf>
    <xf numFmtId="4" fontId="21" fillId="8" borderId="6" xfId="0" applyNumberFormat="1" applyFont="1" applyFill="1" applyBorder="1" applyAlignment="1">
      <alignment horizontal="center" vertical="center"/>
    </xf>
    <xf numFmtId="4" fontId="3" fillId="9" borderId="6" xfId="0" applyNumberFormat="1" applyFont="1" applyFill="1" applyBorder="1" applyAlignment="1">
      <alignment horizontal="center" vertical="center" wrapText="1"/>
    </xf>
    <xf numFmtId="4" fontId="2" fillId="8" borderId="12" xfId="0" applyNumberFormat="1" applyFont="1" applyFill="1" applyBorder="1" applyAlignment="1">
      <alignment horizontal="center" vertical="center"/>
    </xf>
    <xf numFmtId="4" fontId="7" fillId="9" borderId="12" xfId="0" applyNumberFormat="1" applyFont="1" applyFill="1" applyBorder="1" applyAlignment="1">
      <alignment horizontal="center" vertical="center" wrapText="1"/>
    </xf>
    <xf numFmtId="49" fontId="7" fillId="0" borderId="39" xfId="0" applyNumberFormat="1" applyFont="1" applyFill="1" applyBorder="1" applyAlignment="1">
      <alignment horizontal="center" vertical="center"/>
    </xf>
    <xf numFmtId="0" fontId="17" fillId="0" borderId="4" xfId="0" applyFont="1" applyFill="1" applyBorder="1" applyAlignment="1">
      <alignment horizontal="center" vertical="center" wrapText="1"/>
    </xf>
    <xf numFmtId="165" fontId="6" fillId="0" borderId="4"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2" fontId="7" fillId="0" borderId="23" xfId="0" applyNumberFormat="1" applyFont="1" applyFill="1" applyBorder="1" applyAlignment="1">
      <alignment horizontal="center" vertical="center" wrapText="1"/>
    </xf>
    <xf numFmtId="0" fontId="35" fillId="0" borderId="0" xfId="0" applyFont="1"/>
    <xf numFmtId="0" fontId="41" fillId="0" borderId="0" xfId="0" applyFont="1"/>
    <xf numFmtId="0" fontId="41" fillId="0" borderId="0" xfId="0" applyFont="1" applyFill="1"/>
    <xf numFmtId="2" fontId="42" fillId="0" borderId="0" xfId="0" applyNumberFormat="1" applyFont="1"/>
    <xf numFmtId="2" fontId="42" fillId="18" borderId="0" xfId="0" applyNumberFormat="1" applyFont="1" applyFill="1"/>
    <xf numFmtId="0" fontId="43" fillId="0" borderId="0" xfId="0" applyFont="1" applyFill="1"/>
    <xf numFmtId="164" fontId="28" fillId="18" borderId="0" xfId="0" applyNumberFormat="1" applyFont="1" applyFill="1" applyBorder="1" applyAlignment="1">
      <alignment horizontal="center" vertical="center" wrapText="1"/>
    </xf>
    <xf numFmtId="4" fontId="24" fillId="0" borderId="8" xfId="0" applyNumberFormat="1" applyFont="1" applyFill="1" applyBorder="1" applyAlignment="1">
      <alignment horizontal="center" vertical="center" wrapText="1"/>
    </xf>
    <xf numFmtId="0" fontId="32" fillId="15" borderId="0" xfId="0" applyFont="1" applyFill="1" applyAlignment="1">
      <alignment vertical="center"/>
    </xf>
    <xf numFmtId="0" fontId="0" fillId="15" borderId="0" xfId="0" applyFill="1" applyAlignment="1">
      <alignment vertical="center"/>
    </xf>
    <xf numFmtId="0" fontId="44" fillId="15" borderId="0" xfId="0" applyFont="1" applyFill="1" applyAlignment="1">
      <alignment vertical="center"/>
    </xf>
    <xf numFmtId="2" fontId="28" fillId="18" borderId="0" xfId="0" applyNumberFormat="1" applyFont="1" applyFill="1" applyAlignment="1">
      <alignment horizontal="right"/>
    </xf>
    <xf numFmtId="2" fontId="28" fillId="0" borderId="0" xfId="0" applyNumberFormat="1" applyFont="1" applyAlignment="1">
      <alignment horizontal="right"/>
    </xf>
    <xf numFmtId="0" fontId="23" fillId="19" borderId="0" xfId="0" applyFont="1" applyFill="1" applyAlignment="1">
      <alignment horizontal="right" vertical="center"/>
    </xf>
    <xf numFmtId="14" fontId="2" fillId="18" borderId="6" xfId="0" applyNumberFormat="1" applyFont="1" applyFill="1" applyBorder="1" applyAlignment="1">
      <alignment horizontal="center" vertical="center"/>
    </xf>
    <xf numFmtId="165" fontId="7" fillId="0" borderId="16" xfId="0" applyNumberFormat="1" applyFont="1" applyBorder="1" applyAlignment="1">
      <alignment horizontal="center" vertical="center"/>
    </xf>
    <xf numFmtId="0" fontId="3"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5" borderId="6" xfId="0" applyFont="1" applyFill="1" applyBorder="1" applyAlignment="1">
      <alignment horizontal="center" vertical="center" wrapText="1"/>
    </xf>
    <xf numFmtId="0" fontId="8" fillId="26" borderId="6" xfId="0" applyFont="1" applyFill="1" applyBorder="1" applyAlignment="1">
      <alignment horizontal="center" vertical="center" wrapText="1"/>
    </xf>
    <xf numFmtId="165" fontId="7" fillId="0" borderId="6"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3" fontId="10" fillId="0" borderId="28" xfId="0" applyNumberFormat="1" applyFont="1" applyBorder="1" applyAlignment="1">
      <alignment horizontal="center" vertical="center"/>
    </xf>
    <xf numFmtId="2" fontId="3" fillId="2" borderId="7" xfId="0" applyNumberFormat="1" applyFont="1" applyFill="1" applyBorder="1" applyAlignment="1">
      <alignment horizontal="center" vertical="center" wrapText="1"/>
    </xf>
    <xf numFmtId="2" fontId="3" fillId="2" borderId="55" xfId="0" applyNumberFormat="1" applyFont="1" applyFill="1" applyBorder="1" applyAlignment="1">
      <alignment horizontal="center" vertical="center" wrapText="1"/>
    </xf>
    <xf numFmtId="164" fontId="46" fillId="5" borderId="6" xfId="0" applyNumberFormat="1" applyFont="1" applyFill="1" applyBorder="1" applyAlignment="1">
      <alignment horizontal="center" vertical="center"/>
    </xf>
    <xf numFmtId="49" fontId="11" fillId="6" borderId="37" xfId="0" applyNumberFormat="1" applyFont="1" applyFill="1" applyBorder="1" applyAlignment="1">
      <alignment horizontal="center" vertical="center"/>
    </xf>
    <xf numFmtId="0" fontId="11" fillId="6" borderId="12" xfId="0" applyFont="1" applyFill="1" applyBorder="1" applyAlignment="1">
      <alignment horizontal="center" vertical="center" wrapText="1"/>
    </xf>
    <xf numFmtId="0" fontId="11" fillId="6" borderId="1" xfId="0" applyFont="1" applyFill="1" applyBorder="1" applyAlignment="1">
      <alignment horizontal="center" vertical="center" wrapText="1"/>
    </xf>
    <xf numFmtId="49" fontId="7" fillId="6" borderId="13" xfId="0" applyNumberFormat="1" applyFont="1" applyFill="1" applyBorder="1" applyAlignment="1">
      <alignment horizontal="center" vertical="center"/>
    </xf>
    <xf numFmtId="49" fontId="7" fillId="6" borderId="37" xfId="0" applyNumberFormat="1" applyFont="1" applyFill="1" applyBorder="1" applyAlignment="1">
      <alignment horizontal="center" vertical="center"/>
    </xf>
    <xf numFmtId="0" fontId="7" fillId="6" borderId="12" xfId="0" applyFont="1" applyFill="1" applyBorder="1" applyAlignment="1">
      <alignment horizontal="center" vertical="center" wrapText="1"/>
    </xf>
    <xf numFmtId="0" fontId="12" fillId="0" borderId="6" xfId="0" applyFont="1" applyBorder="1" applyAlignment="1">
      <alignment horizontal="center" vertical="center"/>
    </xf>
    <xf numFmtId="14" fontId="12" fillId="0" borderId="6" xfId="0" applyNumberFormat="1" applyFont="1" applyBorder="1" applyAlignment="1">
      <alignment horizontal="center" vertical="center"/>
    </xf>
    <xf numFmtId="0" fontId="21" fillId="0" borderId="6" xfId="0" applyFont="1" applyBorder="1"/>
    <xf numFmtId="0" fontId="21" fillId="0" borderId="6" xfId="0" applyFont="1" applyBorder="1" applyAlignment="1">
      <alignment horizontal="center" vertical="center"/>
    </xf>
    <xf numFmtId="2" fontId="7" fillId="24" borderId="6" xfId="0" applyNumberFormat="1" applyFont="1" applyFill="1" applyBorder="1" applyAlignment="1">
      <alignment horizontal="center" vertical="center" wrapText="1"/>
    </xf>
    <xf numFmtId="2" fontId="3" fillId="24" borderId="6" xfId="0" applyNumberFormat="1" applyFont="1" applyFill="1" applyBorder="1" applyAlignment="1">
      <alignment horizontal="center" vertical="center" wrapText="1"/>
    </xf>
    <xf numFmtId="0" fontId="2" fillId="13" borderId="4" xfId="0" applyFont="1" applyFill="1" applyBorder="1" applyAlignment="1">
      <alignment horizontal="center" vertical="center"/>
    </xf>
    <xf numFmtId="0" fontId="15" fillId="16" borderId="4" xfId="0" applyFont="1" applyFill="1" applyBorder="1" applyAlignment="1">
      <alignment horizontal="right" vertical="center"/>
    </xf>
    <xf numFmtId="0" fontId="15" fillId="16" borderId="4" xfId="0" applyFont="1" applyFill="1" applyBorder="1" applyAlignment="1">
      <alignment horizontal="left" vertical="center"/>
    </xf>
    <xf numFmtId="0" fontId="2" fillId="16" borderId="4" xfId="0" applyFont="1" applyFill="1" applyBorder="1" applyAlignment="1">
      <alignment horizontal="center" vertical="center"/>
    </xf>
    <xf numFmtId="0" fontId="2" fillId="13" borderId="23" xfId="0" applyFont="1" applyFill="1" applyBorder="1" applyAlignment="1">
      <alignment horizontal="center" vertical="center"/>
    </xf>
    <xf numFmtId="0" fontId="2" fillId="5" borderId="6" xfId="0" applyFont="1" applyFill="1" applyBorder="1" applyAlignment="1">
      <alignment vertical="center"/>
    </xf>
    <xf numFmtId="164" fontId="10" fillId="0" borderId="9" xfId="0" applyNumberFormat="1" applyFont="1" applyBorder="1" applyAlignment="1">
      <alignment horizontal="center" vertical="center"/>
    </xf>
    <xf numFmtId="0" fontId="2" fillId="5" borderId="1" xfId="0" applyFont="1" applyFill="1" applyBorder="1" applyAlignment="1">
      <alignment vertical="center"/>
    </xf>
    <xf numFmtId="164" fontId="46" fillId="5" borderId="1" xfId="0" applyNumberFormat="1" applyFont="1" applyFill="1" applyBorder="1" applyAlignment="1">
      <alignment horizontal="center" vertical="center"/>
    </xf>
    <xf numFmtId="0" fontId="7" fillId="2" borderId="6" xfId="0" applyFont="1" applyFill="1" applyBorder="1" applyAlignment="1">
      <alignment horizontal="center" vertical="center" wrapText="1"/>
    </xf>
    <xf numFmtId="165" fontId="7" fillId="0" borderId="6" xfId="0" applyNumberFormat="1" applyFont="1" applyBorder="1" applyAlignment="1">
      <alignment horizontal="center" vertical="center"/>
    </xf>
    <xf numFmtId="2" fontId="3" fillId="0" borderId="6"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4" fontId="2" fillId="8" borderId="6" xfId="0" applyNumberFormat="1" applyFont="1" applyFill="1" applyBorder="1" applyAlignment="1">
      <alignment horizontal="center" vertical="center"/>
    </xf>
    <xf numFmtId="2" fontId="22" fillId="0" borderId="6" xfId="0" applyNumberFormat="1" applyFont="1" applyFill="1" applyBorder="1" applyAlignment="1">
      <alignment horizontal="center" vertical="center" wrapText="1"/>
    </xf>
    <xf numFmtId="2" fontId="7" fillId="24" borderId="1"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xf>
    <xf numFmtId="4" fontId="26" fillId="10" borderId="33" xfId="0" applyNumberFormat="1" applyFont="1" applyFill="1" applyBorder="1" applyAlignment="1">
      <alignment horizontal="center" vertical="center"/>
    </xf>
    <xf numFmtId="2" fontId="26" fillId="8" borderId="52" xfId="0" applyNumberFormat="1" applyFont="1" applyFill="1" applyBorder="1" applyAlignment="1">
      <alignment horizontal="center" vertical="center"/>
    </xf>
    <xf numFmtId="2" fontId="34" fillId="0" borderId="34" xfId="0" applyNumberFormat="1" applyFont="1" applyBorder="1" applyAlignment="1">
      <alignment vertical="center"/>
    </xf>
    <xf numFmtId="2" fontId="34" fillId="0" borderId="23" xfId="0" applyNumberFormat="1" applyFont="1" applyBorder="1" applyAlignment="1">
      <alignment vertical="center"/>
    </xf>
    <xf numFmtId="2" fontId="34" fillId="0" borderId="0" xfId="0" applyNumberFormat="1" applyFont="1" applyAlignment="1">
      <alignment vertical="center"/>
    </xf>
    <xf numFmtId="2" fontId="26" fillId="8" borderId="48" xfId="0" applyNumberFormat="1" applyFont="1" applyFill="1" applyBorder="1" applyAlignment="1">
      <alignment horizontal="center" vertical="center"/>
    </xf>
    <xf numFmtId="2" fontId="34" fillId="0" borderId="0" xfId="0" applyNumberFormat="1" applyFont="1" applyBorder="1" applyAlignment="1">
      <alignment vertical="center"/>
    </xf>
    <xf numFmtId="2" fontId="34" fillId="0" borderId="4" xfId="0" applyNumberFormat="1" applyFont="1" applyBorder="1" applyAlignment="1">
      <alignment vertical="center"/>
    </xf>
    <xf numFmtId="166" fontId="26" fillId="8" borderId="48" xfId="0" applyNumberFormat="1" applyFont="1" applyFill="1" applyBorder="1" applyAlignment="1">
      <alignment horizontal="center" vertical="center"/>
    </xf>
    <xf numFmtId="2" fontId="14" fillId="0" borderId="0" xfId="0" applyNumberFormat="1" applyFont="1" applyBorder="1" applyAlignment="1">
      <alignment vertical="center"/>
    </xf>
    <xf numFmtId="2" fontId="14" fillId="0" borderId="4" xfId="0" applyNumberFormat="1" applyFont="1" applyBorder="1" applyAlignment="1">
      <alignment vertical="center"/>
    </xf>
    <xf numFmtId="2" fontId="14" fillId="0" borderId="0" xfId="0" applyNumberFormat="1" applyFont="1" applyAlignment="1">
      <alignment vertical="center"/>
    </xf>
    <xf numFmtId="2" fontId="0" fillId="0" borderId="0" xfId="0" applyNumberFormat="1" applyAlignment="1">
      <alignment vertical="center"/>
    </xf>
    <xf numFmtId="2" fontId="32" fillId="0" borderId="0" xfId="0" applyNumberFormat="1" applyFont="1" applyAlignment="1">
      <alignment vertical="center"/>
    </xf>
    <xf numFmtId="2" fontId="0" fillId="0" borderId="0" xfId="0" applyNumberFormat="1" applyFill="1" applyAlignment="1">
      <alignment vertical="center"/>
    </xf>
    <xf numFmtId="2" fontId="32" fillId="0" borderId="0" xfId="0" applyNumberFormat="1" applyFont="1" applyFill="1" applyAlignment="1">
      <alignment vertical="center"/>
    </xf>
    <xf numFmtId="0" fontId="21" fillId="0" borderId="0" xfId="0" applyFont="1" applyAlignment="1">
      <alignment horizontal="center" vertical="center"/>
    </xf>
    <xf numFmtId="0" fontId="26" fillId="19" borderId="0" xfId="0" applyFont="1" applyFill="1" applyAlignment="1">
      <alignment horizontal="right" vertical="center"/>
    </xf>
    <xf numFmtId="0" fontId="21" fillId="0" borderId="0" xfId="0" applyFont="1"/>
    <xf numFmtId="164" fontId="21" fillId="0" borderId="0" xfId="0" applyNumberFormat="1" applyFont="1"/>
    <xf numFmtId="0" fontId="2" fillId="0" borderId="0" xfId="0" applyFont="1" applyAlignment="1">
      <alignment horizontal="right"/>
    </xf>
    <xf numFmtId="0" fontId="48" fillId="0" borderId="0" xfId="0" applyFont="1"/>
    <xf numFmtId="165" fontId="26" fillId="10" borderId="33" xfId="0" applyNumberFormat="1" applyFont="1" applyFill="1" applyBorder="1" applyAlignment="1">
      <alignment horizontal="center" vertical="center"/>
    </xf>
    <xf numFmtId="0" fontId="50" fillId="0" borderId="0" xfId="0" applyFont="1"/>
    <xf numFmtId="0" fontId="22"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50" fillId="0" borderId="0" xfId="0" applyFont="1" applyFill="1"/>
    <xf numFmtId="165" fontId="7" fillId="11" borderId="27"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8" fillId="0" borderId="0" xfId="0" applyFont="1" applyFill="1"/>
    <xf numFmtId="4" fontId="7" fillId="2" borderId="6" xfId="0" applyNumberFormat="1" applyFont="1" applyFill="1" applyBorder="1" applyAlignment="1">
      <alignment horizontal="center" vertical="center" wrapText="1"/>
    </xf>
    <xf numFmtId="165" fontId="7" fillId="8" borderId="6" xfId="0" applyNumberFormat="1" applyFont="1" applyFill="1" applyBorder="1" applyAlignment="1">
      <alignment horizontal="center" vertical="center"/>
    </xf>
    <xf numFmtId="0" fontId="3" fillId="9" borderId="6" xfId="0" applyFont="1" applyFill="1" applyBorder="1" applyAlignment="1">
      <alignment horizontal="center" vertical="center" wrapText="1"/>
    </xf>
    <xf numFmtId="0" fontId="7" fillId="9" borderId="12" xfId="0" applyFont="1" applyFill="1" applyBorder="1" applyAlignment="1">
      <alignment horizontal="center" vertical="center" wrapText="1"/>
    </xf>
    <xf numFmtId="165" fontId="7" fillId="0" borderId="1" xfId="0" applyNumberFormat="1" applyFont="1" applyBorder="1" applyAlignment="1">
      <alignment horizontal="center" vertical="center"/>
    </xf>
    <xf numFmtId="165" fontId="3" fillId="0" borderId="6"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49" fillId="0" borderId="0" xfId="0" applyFont="1"/>
    <xf numFmtId="0" fontId="7" fillId="3" borderId="6" xfId="0" applyFont="1" applyFill="1" applyBorder="1" applyAlignment="1">
      <alignment horizontal="center" vertical="center" wrapText="1"/>
    </xf>
    <xf numFmtId="0" fontId="2" fillId="12" borderId="46" xfId="0" applyFont="1" applyFill="1" applyBorder="1" applyAlignment="1">
      <alignment horizontal="center" vertical="center"/>
    </xf>
    <xf numFmtId="0" fontId="52" fillId="0" borderId="0" xfId="0" applyFont="1"/>
    <xf numFmtId="4" fontId="21" fillId="0" borderId="6" xfId="0" applyNumberFormat="1" applyFont="1" applyBorder="1"/>
    <xf numFmtId="0" fontId="2" fillId="12" borderId="6" xfId="0" applyFont="1" applyFill="1" applyBorder="1" applyAlignment="1">
      <alignment horizontal="center" vertical="center"/>
    </xf>
    <xf numFmtId="164" fontId="21" fillId="0" borderId="6" xfId="0" applyNumberFormat="1" applyFont="1" applyBorder="1"/>
    <xf numFmtId="0" fontId="2" fillId="18" borderId="6" xfId="0" applyFont="1" applyFill="1" applyBorder="1" applyAlignment="1">
      <alignment horizontal="center" vertical="center"/>
    </xf>
    <xf numFmtId="3" fontId="2" fillId="21" borderId="6" xfId="0" applyNumberFormat="1" applyFont="1" applyFill="1" applyBorder="1" applyAlignment="1">
      <alignment horizontal="center" vertical="center"/>
    </xf>
    <xf numFmtId="2" fontId="3" fillId="0" borderId="6"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0" fontId="2" fillId="18" borderId="6" xfId="0" applyFont="1" applyFill="1" applyBorder="1" applyAlignment="1">
      <alignment horizontal="center" vertical="center" wrapText="1"/>
    </xf>
    <xf numFmtId="49" fontId="9" fillId="0" borderId="37" xfId="0" applyNumberFormat="1" applyFont="1" applyFill="1" applyBorder="1" applyAlignment="1">
      <alignment horizontal="center" vertical="center"/>
    </xf>
    <xf numFmtId="0" fontId="10" fillId="0" borderId="12" xfId="0" applyFont="1" applyFill="1" applyBorder="1" applyAlignment="1">
      <alignment vertical="center" wrapText="1"/>
    </xf>
    <xf numFmtId="3" fontId="10" fillId="0" borderId="12" xfId="0" applyNumberFormat="1" applyFont="1" applyFill="1" applyBorder="1" applyAlignment="1">
      <alignment horizontal="center" vertical="center"/>
    </xf>
    <xf numFmtId="14" fontId="10" fillId="0" borderId="12" xfId="0" applyNumberFormat="1" applyFont="1" applyFill="1" applyBorder="1" applyAlignment="1">
      <alignment horizontal="center" vertical="center"/>
    </xf>
    <xf numFmtId="4" fontId="10" fillId="0" borderId="40" xfId="0" applyNumberFormat="1" applyFont="1" applyFill="1" applyBorder="1" applyAlignment="1">
      <alignment horizontal="center" vertical="center"/>
    </xf>
    <xf numFmtId="4" fontId="3" fillId="2" borderId="12" xfId="0" applyNumberFormat="1" applyFont="1" applyFill="1" applyBorder="1" applyAlignment="1">
      <alignment horizontal="center" vertical="center" wrapText="1"/>
    </xf>
    <xf numFmtId="4" fontId="3" fillId="2" borderId="38"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2" fontId="3" fillId="0" borderId="6" xfId="0" applyNumberFormat="1" applyFont="1" applyFill="1" applyBorder="1" applyAlignment="1">
      <alignment horizontal="center"/>
    </xf>
    <xf numFmtId="0" fontId="2" fillId="18" borderId="6" xfId="0" applyFont="1" applyFill="1" applyBorder="1"/>
    <xf numFmtId="2" fontId="2" fillId="23" borderId="36" xfId="0" applyNumberFormat="1" applyFont="1" applyFill="1" applyBorder="1" applyAlignment="1">
      <alignment horizontal="center" vertical="center" wrapText="1"/>
    </xf>
    <xf numFmtId="2" fontId="3" fillId="0" borderId="6" xfId="0" applyNumberFormat="1" applyFont="1" applyBorder="1" applyAlignment="1">
      <alignment horizontal="center"/>
    </xf>
    <xf numFmtId="4" fontId="10" fillId="0" borderId="12" xfId="0" applyNumberFormat="1" applyFont="1" applyFill="1" applyBorder="1" applyAlignment="1">
      <alignment horizontal="center" vertical="center"/>
    </xf>
    <xf numFmtId="165" fontId="7" fillId="0" borderId="6" xfId="0" applyNumberFormat="1" applyFont="1" applyBorder="1" applyAlignment="1">
      <alignment horizontal="center" vertical="center" wrapText="1"/>
    </xf>
    <xf numFmtId="0" fontId="3" fillId="0" borderId="6" xfId="0" applyFont="1" applyBorder="1"/>
    <xf numFmtId="2" fontId="7" fillId="0" borderId="6" xfId="0" applyNumberFormat="1" applyFont="1" applyBorder="1" applyAlignment="1">
      <alignment horizontal="center"/>
    </xf>
    <xf numFmtId="4" fontId="3" fillId="0" borderId="6" xfId="0" applyNumberFormat="1" applyFont="1" applyBorder="1"/>
    <xf numFmtId="4" fontId="3" fillId="0" borderId="6" xfId="0" applyNumberFormat="1" applyFont="1" applyBorder="1" applyAlignment="1">
      <alignment horizontal="center" vertical="center"/>
    </xf>
    <xf numFmtId="4" fontId="21" fillId="0" borderId="6" xfId="0" applyNumberFormat="1" applyFont="1" applyBorder="1" applyAlignment="1">
      <alignment horizontal="center" vertical="center"/>
    </xf>
    <xf numFmtId="0" fontId="54" fillId="0" borderId="0" xfId="0" applyFont="1"/>
    <xf numFmtId="49" fontId="46" fillId="5" borderId="6" xfId="0" applyNumberFormat="1" applyFont="1" applyFill="1" applyBorder="1" applyAlignment="1">
      <alignment horizontal="center" vertical="center"/>
    </xf>
    <xf numFmtId="3" fontId="2" fillId="0" borderId="6"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4" fontId="22" fillId="0" borderId="10" xfId="0" applyNumberFormat="1" applyFont="1" applyFill="1" applyBorder="1" applyAlignment="1">
      <alignment horizontal="center" vertical="center" wrapText="1"/>
    </xf>
    <xf numFmtId="2" fontId="7" fillId="0" borderId="12" xfId="0" applyNumberFormat="1" applyFont="1" applyFill="1" applyBorder="1" applyAlignment="1">
      <alignment horizontal="center" vertical="center"/>
    </xf>
    <xf numFmtId="4" fontId="2" fillId="5" borderId="6" xfId="0" applyNumberFormat="1" applyFont="1" applyFill="1" applyBorder="1" applyAlignment="1">
      <alignment horizontal="center" vertical="center"/>
    </xf>
    <xf numFmtId="0" fontId="12" fillId="0" borderId="6" xfId="0" applyFont="1" applyBorder="1" applyAlignment="1">
      <alignment horizontal="left" vertical="center" wrapText="1"/>
    </xf>
    <xf numFmtId="0" fontId="21" fillId="18" borderId="6" xfId="0" applyFont="1" applyFill="1" applyBorder="1"/>
    <xf numFmtId="2" fontId="3" fillId="24" borderId="7" xfId="0" applyNumberFormat="1" applyFont="1" applyFill="1" applyBorder="1" applyAlignment="1">
      <alignment horizontal="center" vertical="center" wrapText="1"/>
    </xf>
    <xf numFmtId="2" fontId="7" fillId="24" borderId="7" xfId="0" applyNumberFormat="1" applyFont="1" applyFill="1" applyBorder="1" applyAlignment="1">
      <alignment horizontal="center" vertical="center" wrapText="1"/>
    </xf>
    <xf numFmtId="3" fontId="2" fillId="18" borderId="14" xfId="0" applyNumberFormat="1" applyFont="1" applyFill="1" applyBorder="1" applyAlignment="1">
      <alignment horizontal="center" vertical="center"/>
    </xf>
    <xf numFmtId="164" fontId="46" fillId="0" borderId="6"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2" fontId="7" fillId="2" borderId="6" xfId="0" applyNumberFormat="1" applyFont="1" applyFill="1" applyBorder="1" applyAlignment="1">
      <alignment horizontal="center" vertical="center" wrapText="1"/>
    </xf>
    <xf numFmtId="0" fontId="10" fillId="0" borderId="6" xfId="0" applyFont="1" applyFill="1" applyBorder="1" applyAlignment="1">
      <alignment horizontal="left" vertical="center" wrapText="1"/>
    </xf>
    <xf numFmtId="0" fontId="48" fillId="0" borderId="6" xfId="0" applyFont="1" applyBorder="1" applyAlignment="1">
      <alignment horizontal="center" vertical="center" wrapText="1"/>
    </xf>
    <xf numFmtId="49" fontId="2" fillId="18" borderId="6" xfId="0" applyNumberFormat="1" applyFont="1" applyFill="1" applyBorder="1" applyAlignment="1">
      <alignment horizontal="center" vertical="center" wrapText="1"/>
    </xf>
    <xf numFmtId="0" fontId="55" fillId="18" borderId="6" xfId="0" applyFont="1" applyFill="1" applyBorder="1" applyAlignment="1">
      <alignment horizontal="center" vertical="center" wrapText="1"/>
    </xf>
    <xf numFmtId="3" fontId="21" fillId="5" borderId="14" xfId="0" applyNumberFormat="1" applyFont="1" applyFill="1" applyBorder="1" applyAlignment="1">
      <alignment horizontal="left" vertical="top" wrapText="1"/>
    </xf>
    <xf numFmtId="2" fontId="21" fillId="8" borderId="6" xfId="0" applyNumberFormat="1" applyFont="1" applyFill="1" applyBorder="1" applyAlignment="1">
      <alignment horizontal="center" vertical="center"/>
    </xf>
    <xf numFmtId="0" fontId="10" fillId="0" borderId="30" xfId="0" applyFont="1" applyBorder="1" applyAlignment="1">
      <alignment horizontal="justify" vertical="top" wrapText="1"/>
    </xf>
    <xf numFmtId="164" fontId="21" fillId="0" borderId="6" xfId="0" applyNumberFormat="1" applyFont="1" applyBorder="1" applyAlignment="1">
      <alignment horizontal="center" vertical="center"/>
    </xf>
    <xf numFmtId="164" fontId="21" fillId="0" borderId="6" xfId="0" applyNumberFormat="1" applyFont="1" applyBorder="1" applyAlignment="1">
      <alignment horizontal="center" vertical="center" wrapText="1"/>
    </xf>
    <xf numFmtId="0" fontId="21" fillId="0" borderId="6" xfId="0" applyFont="1" applyBorder="1" applyAlignment="1">
      <alignment wrapText="1"/>
    </xf>
    <xf numFmtId="166" fontId="21" fillId="0" borderId="6" xfId="0" applyNumberFormat="1" applyFont="1" applyBorder="1" applyAlignment="1">
      <alignment wrapText="1"/>
    </xf>
    <xf numFmtId="164" fontId="21" fillId="18" borderId="6" xfId="0" applyNumberFormat="1" applyFont="1" applyFill="1" applyBorder="1" applyAlignment="1">
      <alignment horizontal="center" vertical="center" wrapText="1"/>
    </xf>
    <xf numFmtId="0" fontId="21" fillId="18" borderId="6" xfId="0" applyFont="1" applyFill="1" applyBorder="1" applyAlignment="1">
      <alignment wrapText="1"/>
    </xf>
    <xf numFmtId="166" fontId="21" fillId="18" borderId="6" xfId="0" applyNumberFormat="1" applyFont="1" applyFill="1" applyBorder="1" applyAlignment="1">
      <alignment wrapText="1"/>
    </xf>
    <xf numFmtId="0" fontId="10" fillId="0" borderId="39" xfId="0" applyFont="1" applyBorder="1" applyAlignment="1">
      <alignment horizontal="justify" vertical="top" wrapText="1"/>
    </xf>
    <xf numFmtId="164" fontId="21" fillId="0" borderId="6" xfId="0" applyNumberFormat="1" applyFont="1" applyFill="1" applyBorder="1" applyAlignment="1">
      <alignment horizontal="center" vertical="center" wrapText="1"/>
    </xf>
    <xf numFmtId="0" fontId="21" fillId="0" borderId="6" xfId="0" applyFont="1" applyFill="1" applyBorder="1" applyAlignment="1">
      <alignment wrapText="1"/>
    </xf>
    <xf numFmtId="166" fontId="21" fillId="0" borderId="6" xfId="0" applyNumberFormat="1" applyFont="1" applyFill="1" applyBorder="1" applyAlignment="1">
      <alignment wrapText="1"/>
    </xf>
    <xf numFmtId="164" fontId="21" fillId="0" borderId="14" xfId="0" applyNumberFormat="1" applyFont="1" applyFill="1" applyBorder="1" applyAlignment="1">
      <alignment horizontal="center" vertical="center" wrapText="1"/>
    </xf>
    <xf numFmtId="164" fontId="21" fillId="18" borderId="6" xfId="0" applyNumberFormat="1" applyFont="1" applyFill="1" applyBorder="1"/>
    <xf numFmtId="166" fontId="21" fillId="18" borderId="6" xfId="0" applyNumberFormat="1" applyFont="1" applyFill="1" applyBorder="1" applyAlignment="1">
      <alignment horizontal="right"/>
    </xf>
    <xf numFmtId="2" fontId="7" fillId="0" borderId="6" xfId="0" applyNumberFormat="1" applyFont="1" applyFill="1" applyBorder="1" applyAlignment="1">
      <alignment horizontal="center"/>
    </xf>
    <xf numFmtId="0" fontId="3" fillId="0" borderId="7" xfId="0" applyFont="1" applyFill="1" applyBorder="1" applyAlignment="1">
      <alignment horizontal="center" vertical="center" wrapText="1"/>
    </xf>
    <xf numFmtId="165" fontId="6" fillId="11" borderId="9" xfId="0" applyNumberFormat="1" applyFont="1" applyFill="1" applyBorder="1" applyAlignment="1">
      <alignment horizontal="center" vertical="center"/>
    </xf>
    <xf numFmtId="0" fontId="5" fillId="19" borderId="0" xfId="0" applyFont="1" applyFill="1" applyAlignment="1">
      <alignment horizontal="right" vertical="center"/>
    </xf>
    <xf numFmtId="0" fontId="1" fillId="0" borderId="0" xfId="0" applyFont="1" applyAlignment="1">
      <alignment vertical="center"/>
    </xf>
    <xf numFmtId="164" fontId="1" fillId="0" borderId="0" xfId="0" applyNumberFormat="1" applyFont="1" applyAlignment="1">
      <alignment vertical="center"/>
    </xf>
    <xf numFmtId="0" fontId="1" fillId="0" borderId="0" xfId="0" applyFont="1" applyAlignment="1">
      <alignment horizontal="right" vertical="center"/>
    </xf>
    <xf numFmtId="0" fontId="58" fillId="0" borderId="0" xfId="0" applyFont="1"/>
    <xf numFmtId="0" fontId="61" fillId="32" borderId="20" xfId="0" applyFont="1" applyFill="1" applyBorder="1" applyAlignment="1">
      <alignment horizontal="center" vertical="center" wrapText="1"/>
    </xf>
    <xf numFmtId="1" fontId="3" fillId="31" borderId="4" xfId="0" applyNumberFormat="1" applyFont="1" applyFill="1" applyBorder="1" applyAlignment="1">
      <alignment horizontal="center" vertical="center" wrapText="1"/>
    </xf>
    <xf numFmtId="1" fontId="3" fillId="0" borderId="18" xfId="0" applyNumberFormat="1" applyFont="1" applyFill="1" applyBorder="1" applyAlignment="1">
      <alignment horizontal="center" vertical="center" wrapText="1"/>
    </xf>
    <xf numFmtId="1" fontId="3" fillId="15" borderId="32" xfId="0" applyNumberFormat="1" applyFont="1" applyFill="1" applyBorder="1" applyAlignment="1">
      <alignment horizontal="center" vertical="center" wrapText="1"/>
    </xf>
    <xf numFmtId="1" fontId="7" fillId="15" borderId="32" xfId="0" applyNumberFormat="1" applyFont="1" applyFill="1" applyBorder="1" applyAlignment="1">
      <alignment horizontal="center" vertical="center" wrapText="1"/>
    </xf>
    <xf numFmtId="1" fontId="3" fillId="0" borderId="18" xfId="0" applyNumberFormat="1" applyFont="1" applyBorder="1" applyAlignment="1">
      <alignment horizontal="center" vertical="center" wrapText="1"/>
    </xf>
    <xf numFmtId="1" fontId="3" fillId="0" borderId="32" xfId="0" applyNumberFormat="1" applyFont="1" applyBorder="1" applyAlignment="1">
      <alignment horizontal="center" vertical="center" wrapText="1"/>
    </xf>
    <xf numFmtId="1" fontId="62" fillId="32" borderId="4" xfId="0" applyNumberFormat="1" applyFont="1" applyFill="1" applyBorder="1" applyAlignment="1">
      <alignment horizontal="center" vertical="top"/>
    </xf>
    <xf numFmtId="165" fontId="23" fillId="10" borderId="35" xfId="0" applyNumberFormat="1" applyFont="1" applyFill="1" applyBorder="1" applyAlignment="1">
      <alignment horizontal="center" vertical="center"/>
    </xf>
    <xf numFmtId="4" fontId="23" fillId="10" borderId="9" xfId="0" applyNumberFormat="1" applyFont="1" applyFill="1" applyBorder="1" applyAlignment="1">
      <alignment horizontal="center" vertical="center"/>
    </xf>
    <xf numFmtId="4" fontId="61" fillId="32" borderId="52" xfId="0" applyNumberFormat="1" applyFont="1" applyFill="1" applyBorder="1" applyAlignment="1">
      <alignment horizontal="center" vertical="center"/>
    </xf>
    <xf numFmtId="165" fontId="33" fillId="10" borderId="5" xfId="0" applyNumberFormat="1" applyFont="1" applyFill="1" applyBorder="1" applyAlignment="1">
      <alignment horizontal="center" vertical="center"/>
    </xf>
    <xf numFmtId="4" fontId="33" fillId="10" borderId="6" xfId="0" applyNumberFormat="1" applyFont="1" applyFill="1" applyBorder="1" applyAlignment="1">
      <alignment horizontal="center" vertical="center"/>
    </xf>
    <xf numFmtId="165" fontId="33" fillId="10" borderId="37" xfId="0" applyNumberFormat="1" applyFont="1" applyFill="1" applyBorder="1" applyAlignment="1">
      <alignment horizontal="center" vertical="center"/>
    </xf>
    <xf numFmtId="4" fontId="33" fillId="10" borderId="12" xfId="0" applyNumberFormat="1" applyFont="1" applyFill="1" applyBorder="1" applyAlignment="1">
      <alignment horizontal="center" vertical="center"/>
    </xf>
    <xf numFmtId="2" fontId="63" fillId="32" borderId="0" xfId="0" applyNumberFormat="1" applyFont="1" applyFill="1" applyBorder="1" applyAlignment="1">
      <alignment horizontal="center" vertical="center" wrapText="1"/>
    </xf>
    <xf numFmtId="2" fontId="64" fillId="32" borderId="9" xfId="0" applyNumberFormat="1" applyFont="1" applyFill="1" applyBorder="1" applyAlignment="1">
      <alignment horizontal="center" vertical="center" wrapText="1"/>
    </xf>
    <xf numFmtId="2" fontId="65" fillId="32" borderId="6"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2" fontId="24" fillId="11" borderId="12" xfId="0" applyNumberFormat="1" applyFont="1" applyFill="1" applyBorder="1" applyAlignment="1">
      <alignment horizontal="center" vertical="center" wrapText="1"/>
    </xf>
    <xf numFmtId="2" fontId="64" fillId="32" borderId="12" xfId="0" applyNumberFormat="1" applyFont="1" applyFill="1" applyBorder="1" applyAlignment="1">
      <alignment horizontal="center" vertical="center" wrapText="1"/>
    </xf>
    <xf numFmtId="0" fontId="66" fillId="0" borderId="0" xfId="0" applyFont="1" applyFill="1" applyBorder="1" applyAlignment="1">
      <alignment horizontal="center" vertical="center" wrapText="1"/>
    </xf>
    <xf numFmtId="0" fontId="62" fillId="13" borderId="20" xfId="0" applyFont="1" applyFill="1" applyBorder="1" applyAlignment="1">
      <alignment horizontal="center" vertical="center"/>
    </xf>
    <xf numFmtId="2" fontId="67" fillId="2" borderId="9" xfId="0" applyNumberFormat="1" applyFont="1" applyFill="1" applyBorder="1" applyAlignment="1">
      <alignment horizontal="center" vertical="center" wrapText="1"/>
    </xf>
    <xf numFmtId="0" fontId="5" fillId="5" borderId="6" xfId="0" applyFont="1" applyFill="1" applyBorder="1" applyAlignment="1">
      <alignment vertical="center"/>
    </xf>
    <xf numFmtId="164" fontId="68" fillId="5" borderId="6" xfId="0" applyNumberFormat="1" applyFont="1" applyFill="1" applyBorder="1" applyAlignment="1">
      <alignment horizontal="center" vertical="center"/>
    </xf>
    <xf numFmtId="3" fontId="62" fillId="5" borderId="6" xfId="0" applyNumberFormat="1" applyFont="1" applyFill="1" applyBorder="1" applyAlignment="1">
      <alignment horizontal="center" vertical="center"/>
    </xf>
    <xf numFmtId="0" fontId="0" fillId="0" borderId="0" xfId="0" applyFill="1" applyAlignment="1">
      <alignment horizontal="left"/>
    </xf>
    <xf numFmtId="4" fontId="4" fillId="31" borderId="1" xfId="0" applyNumberFormat="1" applyFont="1" applyFill="1" applyBorder="1" applyAlignment="1">
      <alignment horizontal="center" vertical="center"/>
    </xf>
    <xf numFmtId="4" fontId="6" fillId="0" borderId="1" xfId="0" applyNumberFormat="1" applyFont="1" applyBorder="1" applyAlignment="1">
      <alignment horizontal="center" vertical="center"/>
    </xf>
    <xf numFmtId="4" fontId="22" fillId="31" borderId="6" xfId="0" applyNumberFormat="1" applyFont="1" applyFill="1" applyBorder="1" applyAlignment="1">
      <alignment horizontal="center" vertical="center" wrapText="1"/>
    </xf>
    <xf numFmtId="4" fontId="64" fillId="32" borderId="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xf>
    <xf numFmtId="4" fontId="4" fillId="2" borderId="6" xfId="0" applyNumberFormat="1" applyFont="1" applyFill="1" applyBorder="1" applyAlignment="1">
      <alignment horizontal="center" vertical="center" wrapText="1"/>
    </xf>
    <xf numFmtId="4" fontId="3" fillId="31" borderId="6" xfId="0" applyNumberFormat="1" applyFont="1" applyFill="1" applyBorder="1" applyAlignment="1">
      <alignment horizontal="center" vertical="center"/>
    </xf>
    <xf numFmtId="4" fontId="4" fillId="0" borderId="6" xfId="0" applyNumberFormat="1" applyFont="1" applyFill="1" applyBorder="1" applyAlignment="1">
      <alignment horizontal="center" vertical="center"/>
    </xf>
    <xf numFmtId="4" fontId="67" fillId="33" borderId="6"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4" fontId="68" fillId="5" borderId="6" xfId="0" applyNumberFormat="1" applyFont="1" applyFill="1" applyBorder="1" applyAlignment="1">
      <alignment horizontal="center" vertical="center"/>
    </xf>
    <xf numFmtId="4" fontId="2" fillId="5" borderId="14" xfId="0" applyNumberFormat="1" applyFont="1" applyFill="1" applyBorder="1" applyAlignment="1">
      <alignment horizontal="center" vertical="center"/>
    </xf>
    <xf numFmtId="4" fontId="62" fillId="5" borderId="14" xfId="0" applyNumberFormat="1" applyFont="1" applyFill="1" applyBorder="1" applyAlignment="1">
      <alignment horizontal="center" vertical="center"/>
    </xf>
    <xf numFmtId="4" fontId="2" fillId="5" borderId="8" xfId="0" applyNumberFormat="1" applyFont="1" applyFill="1" applyBorder="1" applyAlignment="1">
      <alignment horizontal="center" vertical="center"/>
    </xf>
    <xf numFmtId="4" fontId="64" fillId="31" borderId="6" xfId="0" applyNumberFormat="1" applyFont="1" applyFill="1" applyBorder="1" applyAlignment="1">
      <alignment horizontal="center" vertical="center" wrapText="1"/>
    </xf>
    <xf numFmtId="4" fontId="67" fillId="34" borderId="6" xfId="0" applyNumberFormat="1" applyFont="1" applyFill="1" applyBorder="1" applyAlignment="1">
      <alignment horizontal="center" vertical="center" wrapText="1"/>
    </xf>
    <xf numFmtId="4" fontId="67" fillId="2" borderId="12" xfId="0" applyNumberFormat="1" applyFont="1" applyFill="1" applyBorder="1" applyAlignment="1">
      <alignment horizontal="center" vertical="center" wrapText="1"/>
    </xf>
    <xf numFmtId="164" fontId="69" fillId="0" borderId="9" xfId="0" applyNumberFormat="1" applyFont="1" applyBorder="1" applyAlignment="1">
      <alignment horizontal="center" vertical="center"/>
    </xf>
    <xf numFmtId="2" fontId="67" fillId="2" borderId="6" xfId="0" applyNumberFormat="1" applyFont="1" applyFill="1" applyBorder="1" applyAlignment="1">
      <alignment horizontal="center" vertical="center" wrapText="1"/>
    </xf>
    <xf numFmtId="164" fontId="68" fillId="5" borderId="1" xfId="0" applyNumberFormat="1" applyFont="1" applyFill="1" applyBorder="1" applyAlignment="1">
      <alignment horizontal="center" vertical="center"/>
    </xf>
    <xf numFmtId="3" fontId="62" fillId="5" borderId="1" xfId="0" applyNumberFormat="1" applyFont="1" applyFill="1" applyBorder="1" applyAlignment="1">
      <alignment horizontal="center" vertical="center"/>
    </xf>
    <xf numFmtId="4" fontId="3" fillId="33" borderId="8" xfId="0" applyNumberFormat="1" applyFont="1" applyFill="1" applyBorder="1" applyAlignment="1">
      <alignment horizontal="center" vertical="center" wrapText="1"/>
    </xf>
    <xf numFmtId="0" fontId="4" fillId="9" borderId="12" xfId="0" applyFont="1" applyFill="1" applyBorder="1" applyAlignment="1">
      <alignment horizontal="center" vertical="center" wrapText="1"/>
    </xf>
    <xf numFmtId="4" fontId="21" fillId="8" borderId="12" xfId="0" applyNumberFormat="1" applyFont="1" applyFill="1" applyBorder="1" applyAlignment="1">
      <alignment horizontal="center" vertical="center"/>
    </xf>
    <xf numFmtId="4" fontId="7" fillId="33" borderId="38" xfId="0" applyNumberFormat="1" applyFont="1" applyFill="1" applyBorder="1" applyAlignment="1">
      <alignment horizontal="center" vertical="center" wrapText="1"/>
    </xf>
    <xf numFmtId="0" fontId="37" fillId="0" borderId="9" xfId="0" applyFont="1" applyBorder="1" applyAlignment="1">
      <alignment horizontal="center" vertical="center"/>
    </xf>
    <xf numFmtId="3" fontId="70" fillId="35" borderId="9" xfId="0" applyNumberFormat="1" applyFont="1" applyFill="1" applyBorder="1" applyAlignment="1">
      <alignment horizontal="center" vertical="center"/>
    </xf>
    <xf numFmtId="165" fontId="22" fillId="20" borderId="6" xfId="0" applyNumberFormat="1" applyFont="1" applyFill="1" applyBorder="1" applyAlignment="1">
      <alignment horizontal="center" vertical="center"/>
    </xf>
    <xf numFmtId="3" fontId="64" fillId="35" borderId="6" xfId="0" applyNumberFormat="1" applyFont="1" applyFill="1" applyBorder="1" applyAlignment="1">
      <alignment horizontal="center" vertical="center"/>
    </xf>
    <xf numFmtId="0" fontId="37" fillId="0" borderId="6" xfId="0" applyFont="1" applyBorder="1" applyAlignment="1">
      <alignment horizontal="center" vertical="center"/>
    </xf>
    <xf numFmtId="3" fontId="70" fillId="35" borderId="6" xfId="0" applyNumberFormat="1" applyFont="1" applyFill="1" applyBorder="1" applyAlignment="1">
      <alignment horizontal="center" vertical="center"/>
    </xf>
    <xf numFmtId="165" fontId="22" fillId="20" borderId="12" xfId="0" applyNumberFormat="1" applyFont="1" applyFill="1" applyBorder="1" applyAlignment="1">
      <alignment horizontal="center" vertical="center"/>
    </xf>
    <xf numFmtId="3" fontId="64" fillId="35" borderId="12" xfId="0" applyNumberFormat="1" applyFont="1" applyFill="1" applyBorder="1" applyAlignment="1">
      <alignment horizontal="center" vertical="center"/>
    </xf>
    <xf numFmtId="4" fontId="67" fillId="2" borderId="6" xfId="0" applyNumberFormat="1" applyFont="1" applyFill="1" applyBorder="1" applyAlignment="1">
      <alignment horizontal="center" vertical="center" wrapText="1"/>
    </xf>
    <xf numFmtId="4" fontId="62" fillId="5" borderId="6" xfId="0" applyNumberFormat="1" applyFont="1" applyFill="1" applyBorder="1" applyAlignment="1">
      <alignment horizontal="center" vertical="center"/>
    </xf>
    <xf numFmtId="0" fontId="71" fillId="0" borderId="0" xfId="0" applyFont="1"/>
    <xf numFmtId="0" fontId="18" fillId="0" borderId="31" xfId="0" applyFont="1" applyFill="1" applyBorder="1" applyAlignment="1">
      <alignment horizontal="center" vertical="center"/>
    </xf>
    <xf numFmtId="0" fontId="62" fillId="0" borderId="0" xfId="0" applyFont="1" applyFill="1" applyBorder="1" applyAlignment="1">
      <alignment horizontal="center" vertical="center"/>
    </xf>
    <xf numFmtId="0" fontId="18" fillId="0" borderId="34" xfId="0" applyFont="1" applyFill="1" applyBorder="1" applyAlignment="1">
      <alignment horizontal="center" vertical="center"/>
    </xf>
    <xf numFmtId="0" fontId="5" fillId="12" borderId="46" xfId="0" applyFont="1" applyFill="1" applyBorder="1" applyAlignment="1">
      <alignment horizontal="center" vertical="center"/>
    </xf>
    <xf numFmtId="0" fontId="72" fillId="0" borderId="0" xfId="0" applyFont="1"/>
    <xf numFmtId="0" fontId="1" fillId="0" borderId="11" xfId="0" applyFont="1" applyBorder="1" applyAlignment="1">
      <alignment horizontal="center" vertical="center"/>
    </xf>
    <xf numFmtId="165" fontId="6" fillId="0" borderId="7"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4" fontId="1" fillId="0" borderId="6" xfId="0" applyNumberFormat="1" applyFont="1" applyBorder="1" applyAlignment="1">
      <alignment vertical="center"/>
    </xf>
    <xf numFmtId="4" fontId="58" fillId="0" borderId="6" xfId="0" applyNumberFormat="1" applyFont="1" applyBorder="1"/>
    <xf numFmtId="4" fontId="1" fillId="0" borderId="6" xfId="0" applyNumberFormat="1" applyFont="1" applyBorder="1"/>
    <xf numFmtId="4" fontId="1" fillId="0" borderId="8" xfId="0" applyNumberFormat="1" applyFont="1" applyBorder="1"/>
    <xf numFmtId="0" fontId="5" fillId="12" borderId="5" xfId="0" applyFont="1" applyFill="1" applyBorder="1" applyAlignment="1">
      <alignment horizontal="center" vertical="center"/>
    </xf>
    <xf numFmtId="4" fontId="4" fillId="31" borderId="16" xfId="0" applyNumberFormat="1" applyFont="1" applyFill="1" applyBorder="1" applyAlignment="1">
      <alignment horizontal="center" vertical="center"/>
    </xf>
    <xf numFmtId="4" fontId="22" fillId="0" borderId="7" xfId="0" applyNumberFormat="1" applyFont="1" applyFill="1" applyBorder="1" applyAlignment="1">
      <alignment horizontal="center" vertical="center" wrapText="1"/>
    </xf>
    <xf numFmtId="0" fontId="73" fillId="0" borderId="0" xfId="0" applyFont="1"/>
    <xf numFmtId="0" fontId="1" fillId="0" borderId="37" xfId="0" applyFont="1" applyBorder="1" applyAlignment="1">
      <alignment horizontal="center" vertical="center"/>
    </xf>
    <xf numFmtId="0" fontId="1" fillId="0" borderId="12" xfId="0" applyFont="1" applyBorder="1" applyAlignment="1">
      <alignment vertical="center"/>
    </xf>
    <xf numFmtId="164" fontId="1" fillId="0" borderId="12" xfId="0" applyNumberFormat="1" applyFont="1" applyBorder="1" applyAlignment="1">
      <alignment vertical="center"/>
    </xf>
    <xf numFmtId="4" fontId="1" fillId="0" borderId="12" xfId="0" applyNumberFormat="1" applyFont="1" applyBorder="1" applyAlignment="1">
      <alignment vertical="center"/>
    </xf>
    <xf numFmtId="2" fontId="3" fillId="7" borderId="6" xfId="0" applyNumberFormat="1" applyFont="1" applyFill="1" applyBorder="1" applyAlignment="1">
      <alignment horizontal="center" vertical="center" wrapText="1"/>
    </xf>
    <xf numFmtId="2" fontId="3" fillId="7" borderId="8" xfId="0" applyNumberFormat="1" applyFont="1" applyFill="1" applyBorder="1" applyAlignment="1">
      <alignment horizontal="center" vertical="center" wrapText="1"/>
    </xf>
    <xf numFmtId="49" fontId="12" fillId="2" borderId="17"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3" fillId="0" borderId="16" xfId="0" applyNumberFormat="1" applyFont="1" applyFill="1" applyBorder="1" applyAlignment="1">
      <alignment horizontal="center" vertical="center"/>
    </xf>
    <xf numFmtId="0" fontId="1" fillId="0" borderId="17" xfId="0" applyFont="1" applyBorder="1" applyAlignment="1">
      <alignment horizontal="center" vertical="center"/>
    </xf>
    <xf numFmtId="4" fontId="0" fillId="31" borderId="16" xfId="0" applyNumberFormat="1" applyFont="1" applyFill="1" applyBorder="1" applyAlignment="1">
      <alignment horizontal="center" vertical="center" wrapText="1"/>
    </xf>
    <xf numFmtId="0" fontId="10" fillId="0" borderId="28" xfId="0" applyFont="1" applyBorder="1" applyAlignment="1">
      <alignment horizontal="center" vertical="center"/>
    </xf>
    <xf numFmtId="0" fontId="2" fillId="0" borderId="0" xfId="0" applyFont="1" applyBorder="1" applyAlignment="1">
      <alignment horizontal="center" vertical="center" wrapText="1"/>
    </xf>
    <xf numFmtId="0" fontId="61" fillId="32" borderId="6" xfId="0" applyFont="1" applyFill="1" applyBorder="1" applyAlignment="1">
      <alignment horizontal="center" vertical="center" wrapText="1"/>
    </xf>
    <xf numFmtId="1" fontId="62" fillId="32" borderId="6" xfId="0" applyNumberFormat="1" applyFont="1" applyFill="1" applyBorder="1" applyAlignment="1">
      <alignment horizontal="center" vertical="center"/>
    </xf>
    <xf numFmtId="2" fontId="3" fillId="31" borderId="6" xfId="0" applyNumberFormat="1" applyFont="1" applyFill="1" applyBorder="1" applyAlignment="1">
      <alignment horizontal="center" vertical="center"/>
    </xf>
    <xf numFmtId="2" fontId="7" fillId="31" borderId="1" xfId="0" applyNumberFormat="1" applyFont="1" applyFill="1" applyBorder="1" applyAlignment="1">
      <alignment horizontal="center" vertical="center"/>
    </xf>
    <xf numFmtId="2" fontId="3" fillId="31" borderId="6" xfId="0" applyNumberFormat="1" applyFont="1" applyFill="1" applyBorder="1" applyAlignment="1">
      <alignment horizontal="center" vertical="center" wrapText="1"/>
    </xf>
    <xf numFmtId="2" fontId="7" fillId="31" borderId="6" xfId="0" applyNumberFormat="1" applyFont="1" applyFill="1" applyBorder="1" applyAlignment="1">
      <alignment horizontal="center" vertical="center" wrapText="1"/>
    </xf>
    <xf numFmtId="2" fontId="22" fillId="31" borderId="6" xfId="0" applyNumberFormat="1" applyFont="1" applyFill="1" applyBorder="1" applyAlignment="1">
      <alignment horizontal="center" vertical="center" wrapText="1"/>
    </xf>
    <xf numFmtId="4" fontId="22" fillId="32" borderId="6" xfId="0" applyNumberFormat="1" applyFont="1" applyFill="1" applyBorder="1" applyAlignment="1">
      <alignment horizontal="center" vertical="center"/>
    </xf>
    <xf numFmtId="4" fontId="21" fillId="32" borderId="6" xfId="0" applyNumberFormat="1" applyFont="1" applyFill="1" applyBorder="1" applyAlignment="1">
      <alignment horizontal="center" vertical="center"/>
    </xf>
    <xf numFmtId="4" fontId="2" fillId="32" borderId="12" xfId="0" applyNumberFormat="1" applyFont="1" applyFill="1" applyBorder="1" applyAlignment="1">
      <alignment horizontal="center" vertical="center"/>
    </xf>
    <xf numFmtId="2" fontId="21" fillId="32" borderId="6" xfId="0" applyNumberFormat="1" applyFont="1" applyFill="1" applyBorder="1" applyAlignment="1">
      <alignment horizontal="center" vertical="center"/>
    </xf>
    <xf numFmtId="2" fontId="22" fillId="32" borderId="9" xfId="0" applyNumberFormat="1" applyFont="1" applyFill="1" applyBorder="1" applyAlignment="1">
      <alignment horizontal="center" vertical="center" wrapText="1"/>
    </xf>
    <xf numFmtId="2" fontId="3" fillId="31" borderId="7" xfId="0" applyNumberFormat="1" applyFont="1" applyFill="1" applyBorder="1" applyAlignment="1">
      <alignment horizontal="center" vertical="center"/>
    </xf>
    <xf numFmtId="2" fontId="7" fillId="31" borderId="1" xfId="0" applyNumberFormat="1" applyFont="1" applyFill="1" applyBorder="1" applyAlignment="1">
      <alignment horizontal="center" vertical="center" wrapText="1"/>
    </xf>
    <xf numFmtId="2" fontId="3" fillId="31" borderId="1" xfId="0" applyNumberFormat="1" applyFont="1" applyFill="1" applyBorder="1" applyAlignment="1">
      <alignment horizontal="center" vertical="center" wrapText="1"/>
    </xf>
    <xf numFmtId="2" fontId="3" fillId="31" borderId="6" xfId="0" applyNumberFormat="1" applyFont="1" applyFill="1" applyBorder="1" applyAlignment="1">
      <alignment horizontal="center"/>
    </xf>
    <xf numFmtId="2" fontId="7" fillId="31" borderId="6" xfId="0" applyNumberFormat="1" applyFont="1" applyFill="1" applyBorder="1" applyAlignment="1">
      <alignment horizontal="center" vertical="center"/>
    </xf>
    <xf numFmtId="4" fontId="7" fillId="31" borderId="6" xfId="0" applyNumberFormat="1" applyFont="1" applyFill="1" applyBorder="1" applyAlignment="1">
      <alignment horizontal="center" vertical="center"/>
    </xf>
    <xf numFmtId="4" fontId="21" fillId="31" borderId="6" xfId="0" applyNumberFormat="1" applyFont="1" applyFill="1" applyBorder="1"/>
    <xf numFmtId="2" fontId="7" fillId="31" borderId="6" xfId="0" applyNumberFormat="1" applyFont="1" applyFill="1" applyBorder="1" applyAlignment="1">
      <alignment horizontal="center"/>
    </xf>
    <xf numFmtId="4" fontId="7" fillId="31" borderId="16" xfId="0" applyNumberFormat="1" applyFont="1" applyFill="1" applyBorder="1" applyAlignment="1">
      <alignment horizontal="center" vertical="center" wrapText="1"/>
    </xf>
    <xf numFmtId="4" fontId="7" fillId="31" borderId="7" xfId="0" applyNumberFormat="1" applyFont="1" applyFill="1" applyBorder="1" applyAlignment="1">
      <alignment horizontal="center" vertical="center" wrapText="1"/>
    </xf>
    <xf numFmtId="0" fontId="0" fillId="0" borderId="6" xfId="0" applyFill="1" applyBorder="1"/>
    <xf numFmtId="4" fontId="4"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4" fontId="67" fillId="34"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2" fillId="8" borderId="16" xfId="0" applyFont="1" applyFill="1" applyBorder="1" applyAlignment="1">
      <alignment horizontal="center" vertical="center" wrapText="1"/>
    </xf>
    <xf numFmtId="165" fontId="6" fillId="8" borderId="7" xfId="0" applyNumberFormat="1" applyFont="1" applyFill="1" applyBorder="1" applyAlignment="1">
      <alignment horizontal="center" vertical="center"/>
    </xf>
    <xf numFmtId="4" fontId="22" fillId="8" borderId="7" xfId="0" applyNumberFormat="1" applyFont="1" applyFill="1" applyBorder="1" applyAlignment="1">
      <alignment horizontal="center" vertical="center"/>
    </xf>
    <xf numFmtId="4" fontId="64" fillId="32" borderId="7" xfId="0" applyNumberFormat="1" applyFont="1" applyFill="1" applyBorder="1" applyAlignment="1">
      <alignment horizontal="center" vertical="center" wrapText="1"/>
    </xf>
    <xf numFmtId="4" fontId="22" fillId="8" borderId="55" xfId="0" applyNumberFormat="1" applyFont="1" applyFill="1" applyBorder="1" applyAlignment="1">
      <alignment horizontal="center" vertical="center"/>
    </xf>
    <xf numFmtId="0" fontId="8" fillId="4" borderId="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0" xfId="0" applyFill="1" applyBorder="1"/>
    <xf numFmtId="4" fontId="3" fillId="31" borderId="1" xfId="0" applyNumberFormat="1" applyFont="1" applyFill="1" applyBorder="1" applyAlignment="1">
      <alignment horizontal="center" vertical="center"/>
    </xf>
    <xf numFmtId="4" fontId="0" fillId="31" borderId="58" xfId="0" applyNumberFormat="1" applyFont="1" applyFill="1" applyBorder="1" applyAlignment="1">
      <alignment horizontal="center" vertical="center" wrapText="1"/>
    </xf>
    <xf numFmtId="49" fontId="11" fillId="6" borderId="17" xfId="0" applyNumberFormat="1" applyFont="1" applyFill="1" applyBorder="1" applyAlignment="1">
      <alignment horizontal="center" vertical="center"/>
    </xf>
    <xf numFmtId="4" fontId="6" fillId="0" borderId="16" xfId="0" applyNumberFormat="1" applyFont="1" applyBorder="1" applyAlignment="1">
      <alignment horizontal="center" vertical="center"/>
    </xf>
    <xf numFmtId="4" fontId="6" fillId="0" borderId="16" xfId="0" applyNumberFormat="1" applyFont="1" applyFill="1" applyBorder="1" applyAlignment="1">
      <alignment horizontal="center" vertical="center"/>
    </xf>
    <xf numFmtId="4" fontId="6" fillId="0" borderId="6" xfId="0" applyNumberFormat="1" applyFont="1" applyBorder="1" applyAlignment="1">
      <alignment horizontal="center" vertical="center"/>
    </xf>
    <xf numFmtId="2" fontId="11" fillId="31" borderId="6" xfId="0" applyNumberFormat="1" applyFont="1" applyFill="1" applyBorder="1" applyAlignment="1">
      <alignment horizontal="center" vertical="center"/>
    </xf>
    <xf numFmtId="4" fontId="10" fillId="0" borderId="6" xfId="0" applyNumberFormat="1" applyFont="1" applyBorder="1" applyAlignment="1">
      <alignment horizontal="center" vertical="center"/>
    </xf>
    <xf numFmtId="4" fontId="24" fillId="8" borderId="8"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top" wrapText="1"/>
    </xf>
    <xf numFmtId="4" fontId="26" fillId="10" borderId="42" xfId="0" applyNumberFormat="1" applyFont="1" applyFill="1" applyBorder="1" applyAlignment="1">
      <alignment horizontal="center" vertical="center"/>
    </xf>
    <xf numFmtId="1" fontId="7" fillId="15" borderId="6" xfId="0" applyNumberFormat="1" applyFont="1" applyFill="1" applyBorder="1" applyAlignment="1">
      <alignment horizontal="center" vertical="top" wrapText="1"/>
    </xf>
    <xf numFmtId="1" fontId="3" fillId="0" borderId="6" xfId="0" applyNumberFormat="1" applyFont="1" applyBorder="1" applyAlignment="1">
      <alignment horizontal="center" vertical="top" wrapText="1"/>
    </xf>
    <xf numFmtId="1" fontId="3" fillId="0" borderId="6" xfId="0" applyNumberFormat="1" applyFont="1" applyBorder="1" applyAlignment="1">
      <alignment horizontal="center" vertical="top"/>
    </xf>
    <xf numFmtId="0" fontId="26" fillId="32" borderId="6" xfId="0" applyFont="1" applyFill="1" applyBorder="1" applyAlignment="1">
      <alignment horizontal="center" vertical="center" wrapText="1"/>
    </xf>
    <xf numFmtId="1" fontId="2" fillId="32" borderId="6" xfId="0" applyNumberFormat="1" applyFont="1" applyFill="1" applyBorder="1" applyAlignment="1">
      <alignment horizontal="center" vertical="center"/>
    </xf>
    <xf numFmtId="4" fontId="22" fillId="8" borderId="8" xfId="0" applyNumberFormat="1" applyFont="1" applyFill="1" applyBorder="1" applyAlignment="1">
      <alignment horizontal="center" vertical="center" wrapText="1"/>
    </xf>
    <xf numFmtId="0" fontId="48" fillId="0" borderId="0" xfId="0" applyFont="1" applyFill="1" applyAlignment="1">
      <alignment horizontal="left"/>
    </xf>
    <xf numFmtId="4" fontId="7" fillId="0" borderId="1" xfId="0" applyNumberFormat="1" applyFont="1" applyBorder="1" applyAlignment="1">
      <alignment horizontal="center" vertical="center"/>
    </xf>
    <xf numFmtId="49" fontId="12" fillId="23" borderId="51" xfId="0" applyNumberFormat="1" applyFont="1" applyFill="1" applyBorder="1" applyAlignment="1">
      <alignment horizontal="center" vertical="center"/>
    </xf>
    <xf numFmtId="165" fontId="7" fillId="0" borderId="25" xfId="0" applyNumberFormat="1" applyFont="1" applyBorder="1" applyAlignment="1">
      <alignment horizontal="center" vertical="center"/>
    </xf>
    <xf numFmtId="165" fontId="7" fillId="0" borderId="1" xfId="0" applyNumberFormat="1" applyFont="1" applyFill="1" applyBorder="1" applyAlignment="1">
      <alignment horizontal="center" vertical="center"/>
    </xf>
    <xf numFmtId="165" fontId="7" fillId="0" borderId="16" xfId="0" applyNumberFormat="1" applyFont="1" applyFill="1" applyBorder="1" applyAlignment="1">
      <alignment horizontal="center" vertical="center"/>
    </xf>
    <xf numFmtId="165" fontId="7" fillId="0" borderId="7"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5" fontId="11" fillId="6" borderId="54" xfId="0" applyNumberFormat="1" applyFont="1" applyFill="1" applyBorder="1" applyAlignment="1">
      <alignment horizontal="center" vertical="center"/>
    </xf>
    <xf numFmtId="165" fontId="7" fillId="6" borderId="26" xfId="0" applyNumberFormat="1" applyFont="1" applyFill="1" applyBorder="1" applyAlignment="1">
      <alignment horizontal="center" vertical="center"/>
    </xf>
    <xf numFmtId="165" fontId="7" fillId="6" borderId="6"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4" fontId="48" fillId="0" borderId="16" xfId="0" applyNumberFormat="1" applyFont="1" applyBorder="1" applyAlignment="1">
      <alignment horizontal="center" vertical="center" wrapText="1"/>
    </xf>
    <xf numFmtId="4" fontId="48" fillId="0" borderId="7" xfId="0" applyNumberFormat="1" applyFont="1" applyBorder="1" applyAlignment="1">
      <alignment horizontal="center" vertical="center" wrapText="1"/>
    </xf>
    <xf numFmtId="49" fontId="9" fillId="5" borderId="17" xfId="0" applyNumberFormat="1" applyFont="1" applyFill="1" applyBorder="1" applyAlignment="1">
      <alignment horizontal="center" vertical="center"/>
    </xf>
    <xf numFmtId="49" fontId="9" fillId="5" borderId="1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1" fontId="3" fillId="0" borderId="4" xfId="0" applyNumberFormat="1" applyFont="1" applyBorder="1" applyAlignment="1">
      <alignment horizontal="center" vertical="top" wrapText="1"/>
    </xf>
    <xf numFmtId="49" fontId="9" fillId="5" borderId="6" xfId="0" applyNumberFormat="1" applyFont="1" applyFill="1" applyBorder="1" applyAlignment="1">
      <alignment horizontal="center" vertical="center"/>
    </xf>
    <xf numFmtId="165" fontId="7" fillId="6" borderId="56" xfId="0" applyNumberFormat="1" applyFont="1" applyFill="1" applyBorder="1" applyAlignment="1">
      <alignment horizontal="center" vertical="center"/>
    </xf>
    <xf numFmtId="49" fontId="12" fillId="2" borderId="6" xfId="0" applyNumberFormat="1" applyFont="1" applyFill="1" applyBorder="1" applyAlignment="1">
      <alignment horizontal="center" vertical="center"/>
    </xf>
    <xf numFmtId="0" fontId="21" fillId="0" borderId="16" xfId="0" applyFont="1" applyBorder="1" applyAlignment="1">
      <alignment horizontal="center" vertical="center"/>
    </xf>
    <xf numFmtId="0" fontId="21" fillId="0" borderId="7" xfId="0" applyFont="1" applyBorder="1" applyAlignment="1">
      <alignment horizontal="center" vertical="center"/>
    </xf>
    <xf numFmtId="0" fontId="7" fillId="0" borderId="1" xfId="0" applyFont="1" applyFill="1" applyBorder="1" applyAlignment="1">
      <alignment horizontal="center" vertical="center" wrapText="1"/>
    </xf>
    <xf numFmtId="165" fontId="7" fillId="11" borderId="9" xfId="0" applyNumberFormat="1" applyFont="1" applyFill="1" applyBorder="1" applyAlignment="1">
      <alignment horizontal="center" vertical="center"/>
    </xf>
    <xf numFmtId="165" fontId="11" fillId="6" borderId="56" xfId="0" applyNumberFormat="1" applyFont="1" applyFill="1" applyBorder="1" applyAlignment="1">
      <alignment horizontal="center" vertical="center"/>
    </xf>
    <xf numFmtId="4" fontId="48" fillId="31" borderId="16" xfId="0" applyNumberFormat="1" applyFont="1" applyFill="1" applyBorder="1" applyAlignment="1">
      <alignment horizontal="center" vertical="center" wrapText="1"/>
    </xf>
    <xf numFmtId="4" fontId="48" fillId="31" borderId="7" xfId="0" applyNumberFormat="1" applyFont="1" applyFill="1" applyBorder="1" applyAlignment="1">
      <alignment horizontal="center" vertical="center" wrapText="1"/>
    </xf>
    <xf numFmtId="0" fontId="8" fillId="0" borderId="59" xfId="0" applyFont="1" applyFill="1" applyBorder="1" applyAlignment="1">
      <alignment horizontal="center" vertical="center" wrapText="1"/>
    </xf>
    <xf numFmtId="0" fontId="10" fillId="20" borderId="6" xfId="0" applyFont="1" applyFill="1" applyBorder="1" applyAlignment="1">
      <alignment vertical="center" wrapText="1"/>
    </xf>
    <xf numFmtId="3" fontId="21" fillId="0" borderId="6" xfId="0" applyNumberFormat="1" applyFont="1" applyFill="1" applyBorder="1" applyAlignment="1">
      <alignment horizontal="left" vertical="center" wrapText="1"/>
    </xf>
    <xf numFmtId="165" fontId="7" fillId="20" borderId="1" xfId="0" applyNumberFormat="1" applyFont="1" applyFill="1" applyBorder="1" applyAlignment="1">
      <alignment horizontal="center" vertical="center"/>
    </xf>
    <xf numFmtId="0" fontId="78" fillId="20" borderId="6" xfId="0" applyFont="1" applyFill="1" applyBorder="1" applyAlignment="1">
      <alignment horizontal="left" vertical="center" wrapText="1"/>
    </xf>
    <xf numFmtId="0" fontId="50" fillId="0" borderId="6" xfId="0" applyFont="1" applyBorder="1"/>
    <xf numFmtId="3" fontId="21" fillId="0" borderId="6" xfId="0" applyNumberFormat="1" applyFont="1" applyFill="1" applyBorder="1" applyAlignment="1">
      <alignment vertical="center" wrapText="1"/>
    </xf>
    <xf numFmtId="3" fontId="2" fillId="5" borderId="6" xfId="0" applyNumberFormat="1" applyFont="1" applyFill="1" applyBorder="1" applyAlignment="1">
      <alignment horizontal="center"/>
    </xf>
    <xf numFmtId="3" fontId="2" fillId="21" borderId="6" xfId="0" applyNumberFormat="1" applyFont="1" applyFill="1" applyBorder="1" applyAlignment="1">
      <alignment horizontal="center"/>
    </xf>
    <xf numFmtId="3" fontId="2" fillId="0" borderId="6" xfId="0" applyNumberFormat="1" applyFont="1" applyFill="1" applyBorder="1" applyAlignment="1">
      <alignment horizontal="center" vertical="center" wrapText="1"/>
    </xf>
    <xf numFmtId="164" fontId="46" fillId="0" borderId="6" xfId="0" applyNumberFormat="1" applyFont="1" applyFill="1" applyBorder="1" applyAlignment="1">
      <alignment horizontal="center" vertical="center" wrapText="1"/>
    </xf>
    <xf numFmtId="0" fontId="10" fillId="20" borderId="6" xfId="0" applyFont="1" applyFill="1" applyBorder="1" applyAlignment="1">
      <alignment horizontal="left" vertical="center" wrapText="1"/>
    </xf>
    <xf numFmtId="14" fontId="21" fillId="0" borderId="6" xfId="0" applyNumberFormat="1" applyFont="1" applyBorder="1" applyAlignment="1">
      <alignment horizontal="center" vertical="center" wrapText="1"/>
    </xf>
    <xf numFmtId="0" fontId="21" fillId="0" borderId="6" xfId="0" applyFont="1" applyBorder="1" applyAlignment="1">
      <alignment horizontal="center" vertical="center" wrapText="1"/>
    </xf>
    <xf numFmtId="0" fontId="2" fillId="37" borderId="6" xfId="0" applyFont="1" applyFill="1" applyBorder="1" applyAlignment="1">
      <alignment vertical="center"/>
    </xf>
    <xf numFmtId="0" fontId="21" fillId="0" borderId="6" xfId="0" applyNumberFormat="1" applyFont="1" applyBorder="1" applyAlignment="1">
      <alignment horizontal="center" vertical="center" wrapText="1"/>
    </xf>
    <xf numFmtId="49" fontId="12" fillId="27" borderId="6" xfId="0" applyNumberFormat="1" applyFont="1" applyFill="1" applyBorder="1" applyAlignment="1">
      <alignment horizontal="center" vertical="center"/>
    </xf>
    <xf numFmtId="0" fontId="12" fillId="0" borderId="6" xfId="0" applyFont="1" applyBorder="1" applyAlignment="1">
      <alignment horizontal="center" vertical="center" wrapText="1"/>
    </xf>
    <xf numFmtId="14" fontId="3" fillId="0" borderId="6"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21" fillId="0" borderId="1" xfId="0" applyNumberFormat="1" applyFont="1" applyBorder="1" applyAlignment="1">
      <alignment horizontal="center" vertical="center" wrapText="1"/>
    </xf>
    <xf numFmtId="0" fontId="21" fillId="18" borderId="1" xfId="0" applyNumberFormat="1" applyFont="1" applyFill="1" applyBorder="1" applyAlignment="1">
      <alignment horizontal="center" vertical="center" wrapText="1"/>
    </xf>
    <xf numFmtId="0" fontId="21" fillId="18" borderId="6" xfId="0" applyNumberFormat="1" applyFont="1" applyFill="1" applyBorder="1" applyAlignment="1">
      <alignment horizontal="center" vertical="center" wrapText="1"/>
    </xf>
    <xf numFmtId="49" fontId="11" fillId="6" borderId="29" xfId="0" applyNumberFormat="1" applyFont="1" applyFill="1" applyBorder="1" applyAlignment="1">
      <alignment horizontal="center" vertical="center"/>
    </xf>
    <xf numFmtId="3" fontId="21" fillId="5" borderId="14" xfId="0" applyNumberFormat="1" applyFont="1" applyFill="1" applyBorder="1" applyAlignment="1">
      <alignment horizontal="center" vertical="center" wrapText="1"/>
    </xf>
    <xf numFmtId="2" fontId="2" fillId="18" borderId="6" xfId="0" applyNumberFormat="1" applyFont="1" applyFill="1" applyBorder="1" applyAlignment="1">
      <alignment horizontal="center" vertical="center"/>
    </xf>
    <xf numFmtId="2" fontId="2" fillId="21" borderId="6" xfId="0" applyNumberFormat="1" applyFont="1" applyFill="1" applyBorder="1" applyAlignment="1">
      <alignment horizontal="center" vertical="center"/>
    </xf>
    <xf numFmtId="3" fontId="21" fillId="0" borderId="6" xfId="0" applyNumberFormat="1" applyFont="1" applyBorder="1" applyAlignment="1">
      <alignment horizontal="center" vertical="center" wrapText="1"/>
    </xf>
    <xf numFmtId="3" fontId="21" fillId="18" borderId="6" xfId="0" applyNumberFormat="1" applyFont="1" applyFill="1" applyBorder="1" applyAlignment="1">
      <alignment horizontal="center" vertical="center" wrapText="1"/>
    </xf>
    <xf numFmtId="0" fontId="10" fillId="5" borderId="1" xfId="0" applyFont="1" applyFill="1" applyBorder="1" applyAlignment="1">
      <alignment vertical="center" wrapText="1"/>
    </xf>
    <xf numFmtId="0" fontId="2" fillId="0" borderId="6" xfId="0" applyFont="1" applyFill="1" applyBorder="1" applyAlignment="1">
      <alignment horizontal="center" vertical="center"/>
    </xf>
    <xf numFmtId="14" fontId="2" fillId="0" borderId="6" xfId="0" applyNumberFormat="1" applyFont="1" applyFill="1" applyBorder="1" applyAlignment="1">
      <alignment horizontal="center" vertical="center"/>
    </xf>
    <xf numFmtId="0" fontId="2" fillId="0" borderId="15" xfId="0" applyFont="1" applyFill="1" applyBorder="1" applyAlignment="1">
      <alignment horizontal="center" vertical="center" wrapText="1"/>
    </xf>
    <xf numFmtId="3" fontId="2" fillId="0" borderId="10" xfId="0" applyNumberFormat="1" applyFont="1" applyFill="1" applyBorder="1" applyAlignment="1">
      <alignment horizontal="center" vertical="center"/>
    </xf>
    <xf numFmtId="3" fontId="3" fillId="0" borderId="6" xfId="0" applyNumberFormat="1"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0" fillId="18" borderId="1" xfId="0" applyFont="1" applyFill="1" applyBorder="1" applyAlignment="1">
      <alignment horizontal="left" vertical="center" wrapText="1"/>
    </xf>
    <xf numFmtId="0" fontId="21" fillId="0" borderId="15" xfId="0" applyFont="1" applyFill="1" applyBorder="1" applyAlignment="1">
      <alignment horizontal="center" vertical="center"/>
    </xf>
    <xf numFmtId="14" fontId="21" fillId="0" borderId="54" xfId="0" applyNumberFormat="1" applyFont="1" applyFill="1" applyBorder="1" applyAlignment="1">
      <alignment horizontal="center" vertical="center"/>
    </xf>
    <xf numFmtId="0" fontId="21" fillId="0" borderId="54" xfId="0" applyFont="1" applyFill="1" applyBorder="1" applyAlignment="1">
      <alignment horizontal="center" vertical="center"/>
    </xf>
    <xf numFmtId="3" fontId="2" fillId="0" borderId="54" xfId="0" applyNumberFormat="1" applyFont="1" applyFill="1" applyBorder="1" applyAlignment="1">
      <alignment horizontal="center" vertical="center"/>
    </xf>
    <xf numFmtId="0" fontId="2" fillId="5" borderId="15" xfId="0" applyFont="1" applyFill="1" applyBorder="1" applyAlignment="1">
      <alignment horizontal="center" vertical="center" wrapText="1"/>
    </xf>
    <xf numFmtId="0" fontId="2" fillId="21" borderId="6" xfId="0" applyFont="1" applyFill="1" applyBorder="1" applyAlignment="1">
      <alignment vertical="center"/>
    </xf>
    <xf numFmtId="0" fontId="78" fillId="18" borderId="7" xfId="0" applyFont="1" applyFill="1" applyBorder="1" applyAlignment="1">
      <alignment horizontal="left" vertical="center" wrapText="1"/>
    </xf>
    <xf numFmtId="0" fontId="2" fillId="0" borderId="6" xfId="0" applyFont="1" applyBorder="1" applyAlignment="1">
      <alignment horizontal="center" vertical="center"/>
    </xf>
    <xf numFmtId="14" fontId="2" fillId="0" borderId="6" xfId="0" applyNumberFormat="1" applyFont="1" applyBorder="1" applyAlignment="1">
      <alignment horizontal="center" vertical="center"/>
    </xf>
    <xf numFmtId="0" fontId="2" fillId="0" borderId="7" xfId="0" applyFont="1" applyFill="1" applyBorder="1" applyAlignment="1">
      <alignment horizontal="center" vertical="center"/>
    </xf>
    <xf numFmtId="0" fontId="2" fillId="5" borderId="58" xfId="0" applyFont="1" applyFill="1" applyBorder="1" applyAlignment="1">
      <alignment horizontal="center" vertical="center" wrapText="1"/>
    </xf>
    <xf numFmtId="3" fontId="2" fillId="0" borderId="55" xfId="0" applyNumberFormat="1" applyFont="1" applyFill="1" applyBorder="1" applyAlignment="1">
      <alignment horizontal="center" vertical="center"/>
    </xf>
    <xf numFmtId="3" fontId="2" fillId="18" borderId="6" xfId="0" applyNumberFormat="1" applyFont="1" applyFill="1" applyBorder="1" applyAlignment="1">
      <alignment horizontal="center" vertical="center"/>
    </xf>
    <xf numFmtId="2" fontId="3" fillId="31" borderId="1" xfId="0" applyNumberFormat="1" applyFont="1" applyFill="1" applyBorder="1" applyAlignment="1">
      <alignment horizontal="center" vertical="center"/>
    </xf>
    <xf numFmtId="49" fontId="8" fillId="22" borderId="6" xfId="0" applyNumberFormat="1" applyFont="1" applyFill="1" applyBorder="1" applyAlignment="1">
      <alignment horizontal="center" vertical="center" wrapText="1"/>
    </xf>
    <xf numFmtId="0" fontId="78" fillId="18" borderId="6" xfId="0" applyFont="1" applyFill="1" applyBorder="1" applyAlignment="1">
      <alignment horizontal="left" vertical="center" wrapText="1"/>
    </xf>
    <xf numFmtId="0" fontId="79"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2" borderId="6" xfId="0" applyFont="1" applyFill="1" applyBorder="1" applyAlignment="1">
      <alignment horizontal="left" vertical="center" wrapText="1"/>
    </xf>
    <xf numFmtId="0" fontId="79" fillId="18"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22" borderId="6" xfId="0" applyNumberFormat="1" applyFont="1" applyFill="1" applyBorder="1" applyAlignment="1">
      <alignment horizontal="center" vertical="center" wrapText="1"/>
    </xf>
    <xf numFmtId="0" fontId="8" fillId="22"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18" borderId="6" xfId="0" applyNumberFormat="1" applyFont="1" applyFill="1" applyBorder="1" applyAlignment="1">
      <alignment horizontal="center" vertical="center" wrapText="1"/>
    </xf>
    <xf numFmtId="166" fontId="2" fillId="18" borderId="6"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4" fontId="2" fillId="5" borderId="1" xfId="0" applyNumberFormat="1" applyFont="1" applyFill="1" applyBorder="1" applyAlignment="1">
      <alignment horizontal="center" vertical="center"/>
    </xf>
    <xf numFmtId="0" fontId="11" fillId="0" borderId="6" xfId="0" applyFont="1" applyFill="1" applyBorder="1" applyAlignment="1">
      <alignment horizontal="center" vertical="center" wrapText="1"/>
    </xf>
    <xf numFmtId="49" fontId="21" fillId="23" borderId="7"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2" fontId="21" fillId="24" borderId="6" xfId="0" applyNumberFormat="1" applyFont="1" applyFill="1" applyBorder="1" applyAlignment="1">
      <alignment horizontal="center" vertical="center" wrapText="1"/>
    </xf>
    <xf numFmtId="165" fontId="2" fillId="0" borderId="15" xfId="0" applyNumberFormat="1" applyFont="1" applyFill="1" applyBorder="1" applyAlignment="1">
      <alignment horizontal="center" vertical="center"/>
    </xf>
    <xf numFmtId="2" fontId="21" fillId="2" borderId="6" xfId="0" applyNumberFormat="1" applyFont="1" applyFill="1" applyBorder="1" applyAlignment="1">
      <alignment horizontal="center" vertical="center" wrapText="1"/>
    </xf>
    <xf numFmtId="0" fontId="21" fillId="18" borderId="1" xfId="0" applyFont="1" applyFill="1" applyBorder="1" applyAlignment="1">
      <alignment horizontal="center" vertical="center" wrapText="1"/>
    </xf>
    <xf numFmtId="2" fontId="2" fillId="18" borderId="6" xfId="0" applyNumberFormat="1" applyFont="1" applyFill="1" applyBorder="1" applyAlignment="1">
      <alignment horizontal="center" vertical="center" wrapText="1"/>
    </xf>
    <xf numFmtId="2" fontId="2" fillId="18" borderId="1" xfId="0" applyNumberFormat="1" applyFont="1" applyFill="1" applyBorder="1" applyAlignment="1">
      <alignment horizontal="center" vertical="center"/>
    </xf>
    <xf numFmtId="2" fontId="2" fillId="18" borderId="6" xfId="0" applyNumberFormat="1" applyFont="1" applyFill="1" applyBorder="1" applyAlignment="1">
      <alignment horizontal="right" vertical="center" wrapText="1"/>
    </xf>
    <xf numFmtId="165" fontId="2" fillId="18" borderId="15" xfId="0" applyNumberFormat="1" applyFont="1" applyFill="1" applyBorder="1" applyAlignment="1">
      <alignment horizontal="center" vertical="center"/>
    </xf>
    <xf numFmtId="2" fontId="2" fillId="23" borderId="6" xfId="0" applyNumberFormat="1" applyFont="1" applyFill="1" applyBorder="1" applyAlignment="1">
      <alignment horizontal="center" vertical="center" wrapText="1"/>
    </xf>
    <xf numFmtId="0" fontId="22"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51" xfId="0" applyNumberFormat="1" applyFont="1" applyFill="1" applyBorder="1" applyAlignment="1">
      <alignment horizontal="center" vertical="center"/>
    </xf>
    <xf numFmtId="2" fontId="2" fillId="24" borderId="6" xfId="0" applyNumberFormat="1" applyFont="1" applyFill="1" applyBorder="1" applyAlignment="1">
      <alignment horizontal="center" vertical="center" wrapText="1"/>
    </xf>
    <xf numFmtId="2" fontId="21" fillId="0" borderId="1" xfId="0" applyNumberFormat="1" applyFont="1" applyFill="1" applyBorder="1" applyAlignment="1">
      <alignment horizontal="center" vertical="center"/>
    </xf>
    <xf numFmtId="0" fontId="21" fillId="24" borderId="6" xfId="0" applyFont="1" applyFill="1" applyBorder="1" applyAlignment="1">
      <alignment horizontal="center" vertical="center" wrapText="1"/>
    </xf>
    <xf numFmtId="0" fontId="2" fillId="18" borderId="6" xfId="0" applyFont="1" applyFill="1" applyBorder="1" applyAlignment="1">
      <alignment vertical="center"/>
    </xf>
    <xf numFmtId="165" fontId="21" fillId="18" borderId="1" xfId="0" applyNumberFormat="1" applyFont="1" applyFill="1" applyBorder="1" applyAlignment="1">
      <alignment horizontal="center" vertical="center"/>
    </xf>
    <xf numFmtId="2" fontId="21" fillId="23" borderId="6" xfId="0" applyNumberFormat="1" applyFont="1" applyFill="1" applyBorder="1" applyAlignment="1">
      <alignment horizontal="center" vertical="center" wrapText="1"/>
    </xf>
    <xf numFmtId="0" fontId="8" fillId="26" borderId="26" xfId="0"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165" fontId="2" fillId="18" borderId="1" xfId="0" applyNumberFormat="1" applyFont="1" applyFill="1" applyBorder="1" applyAlignment="1">
      <alignment horizontal="center" vertical="center"/>
    </xf>
    <xf numFmtId="0" fontId="2" fillId="18" borderId="6" xfId="0" applyFont="1" applyFill="1" applyBorder="1" applyAlignment="1">
      <alignment horizontal="right" vertical="center" wrapText="1"/>
    </xf>
    <xf numFmtId="165" fontId="7" fillId="0" borderId="15" xfId="0" applyNumberFormat="1" applyFont="1" applyFill="1" applyBorder="1" applyAlignment="1">
      <alignment horizontal="center" vertical="center"/>
    </xf>
    <xf numFmtId="2" fontId="12" fillId="0" borderId="6" xfId="0" applyNumberFormat="1" applyFont="1" applyFill="1" applyBorder="1" applyAlignment="1">
      <alignment horizontal="center" vertical="center" wrapText="1"/>
    </xf>
    <xf numFmtId="2" fontId="12" fillId="31" borderId="6" xfId="0" applyNumberFormat="1" applyFont="1" applyFill="1" applyBorder="1" applyAlignment="1">
      <alignment horizontal="center" vertical="center" wrapText="1"/>
    </xf>
    <xf numFmtId="2" fontId="11" fillId="0" borderId="6" xfId="0" applyNumberFormat="1" applyFont="1" applyFill="1" applyBorder="1" applyAlignment="1">
      <alignment horizontal="center" vertical="center" wrapText="1"/>
    </xf>
    <xf numFmtId="2" fontId="11" fillId="31" borderId="6" xfId="0" applyNumberFormat="1" applyFont="1" applyFill="1" applyBorder="1" applyAlignment="1">
      <alignment horizontal="center" vertical="center" wrapText="1"/>
    </xf>
    <xf numFmtId="49" fontId="12" fillId="27" borderId="51" xfId="0" applyNumberFormat="1" applyFont="1" applyFill="1" applyBorder="1" applyAlignment="1">
      <alignment horizontal="center" vertical="center"/>
    </xf>
    <xf numFmtId="2" fontId="21" fillId="0" borderId="6" xfId="0" applyNumberFormat="1" applyFont="1" applyFill="1" applyBorder="1" applyAlignment="1">
      <alignment horizontal="center" vertical="center" wrapText="1"/>
    </xf>
    <xf numFmtId="0" fontId="2" fillId="20" borderId="6" xfId="0" applyFont="1" applyFill="1" applyBorder="1" applyAlignment="1">
      <alignment vertical="center"/>
    </xf>
    <xf numFmtId="0" fontId="2" fillId="20" borderId="6" xfId="0" applyFont="1" applyFill="1" applyBorder="1" applyAlignment="1">
      <alignment horizontal="center" vertical="center"/>
    </xf>
    <xf numFmtId="14" fontId="2" fillId="20" borderId="6" xfId="0" applyNumberFormat="1" applyFont="1" applyFill="1" applyBorder="1" applyAlignment="1">
      <alignment horizontal="center" vertical="center"/>
    </xf>
    <xf numFmtId="2" fontId="2" fillId="20" borderId="6" xfId="0" applyNumberFormat="1" applyFont="1" applyFill="1" applyBorder="1" applyAlignment="1">
      <alignment horizontal="center" vertical="center" wrapText="1"/>
    </xf>
    <xf numFmtId="165" fontId="2" fillId="20" borderId="15" xfId="0" applyNumberFormat="1" applyFont="1" applyFill="1" applyBorder="1" applyAlignment="1">
      <alignment horizontal="center" vertical="center"/>
    </xf>
    <xf numFmtId="0" fontId="78" fillId="20" borderId="9" xfId="0" applyFont="1" applyFill="1" applyBorder="1" applyAlignment="1">
      <alignment vertical="center" wrapText="1"/>
    </xf>
    <xf numFmtId="0" fontId="78" fillId="0" borderId="9" xfId="0" applyFont="1" applyBorder="1" applyAlignment="1">
      <alignment horizontal="center" vertical="center"/>
    </xf>
    <xf numFmtId="14" fontId="78" fillId="0" borderId="9" xfId="0" applyNumberFormat="1" applyFont="1" applyFill="1" applyBorder="1" applyAlignment="1">
      <alignment horizontal="center" vertical="center"/>
    </xf>
    <xf numFmtId="3" fontId="78" fillId="0" borderId="9" xfId="0" applyNumberFormat="1" applyFont="1" applyBorder="1" applyAlignment="1">
      <alignment horizontal="center" vertical="center"/>
    </xf>
    <xf numFmtId="3" fontId="78" fillId="0" borderId="9" xfId="0" applyNumberFormat="1" applyFont="1" applyFill="1" applyBorder="1" applyAlignment="1">
      <alignment horizontal="center" vertical="center"/>
    </xf>
    <xf numFmtId="165" fontId="2" fillId="18" borderId="6" xfId="0" applyNumberFormat="1" applyFont="1" applyFill="1" applyBorder="1" applyAlignment="1">
      <alignment horizontal="center" vertical="center"/>
    </xf>
    <xf numFmtId="0" fontId="46" fillId="18" borderId="6" xfId="0" applyFont="1" applyFill="1" applyBorder="1" applyAlignment="1">
      <alignment horizontal="center" vertical="center" wrapText="1"/>
    </xf>
    <xf numFmtId="0" fontId="21" fillId="18" borderId="6" xfId="0" applyFont="1" applyFill="1" applyBorder="1" applyAlignment="1">
      <alignment horizontal="center" vertical="center" wrapText="1"/>
    </xf>
    <xf numFmtId="0" fontId="81" fillId="18" borderId="6" xfId="0" applyFont="1" applyFill="1" applyBorder="1" applyAlignment="1">
      <alignment horizontal="center" vertical="center" wrapText="1"/>
    </xf>
    <xf numFmtId="0" fontId="78" fillId="20" borderId="6" xfId="0" applyFont="1" applyFill="1" applyBorder="1" applyAlignment="1">
      <alignment vertical="center" wrapText="1"/>
    </xf>
    <xf numFmtId="0" fontId="78" fillId="0" borderId="6" xfId="0" applyFont="1" applyBorder="1" applyAlignment="1">
      <alignment horizontal="center" vertical="center"/>
    </xf>
    <xf numFmtId="14" fontId="78" fillId="0" borderId="6" xfId="0" applyNumberFormat="1" applyFont="1" applyFill="1" applyBorder="1" applyAlignment="1">
      <alignment horizontal="center" vertical="center"/>
    </xf>
    <xf numFmtId="3" fontId="78" fillId="0" borderId="6" xfId="0" applyNumberFormat="1" applyFont="1" applyBorder="1" applyAlignment="1">
      <alignment horizontal="center" vertical="center"/>
    </xf>
    <xf numFmtId="3" fontId="78" fillId="0" borderId="6" xfId="0" applyNumberFormat="1" applyFont="1" applyFill="1" applyBorder="1" applyAlignment="1">
      <alignment horizontal="center" vertical="center"/>
    </xf>
    <xf numFmtId="0" fontId="2" fillId="18" borderId="6" xfId="0" applyFont="1" applyFill="1" applyBorder="1" applyAlignment="1">
      <alignment horizontal="center" vertical="center" shrinkToFit="1"/>
    </xf>
    <xf numFmtId="0" fontId="46" fillId="0" borderId="6" xfId="0" applyFont="1" applyFill="1" applyBorder="1" applyAlignment="1">
      <alignment horizontal="center" vertical="center" wrapText="1"/>
    </xf>
    <xf numFmtId="3" fontId="2" fillId="20" borderId="6" xfId="0" applyNumberFormat="1" applyFont="1" applyFill="1" applyBorder="1" applyAlignment="1">
      <alignment horizontal="center" vertical="center"/>
    </xf>
    <xf numFmtId="165" fontId="2" fillId="20" borderId="1" xfId="0" applyNumberFormat="1" applyFont="1" applyFill="1" applyBorder="1" applyAlignment="1">
      <alignment horizontal="center" vertical="center"/>
    </xf>
    <xf numFmtId="14" fontId="2" fillId="20" borderId="1" xfId="0" applyNumberFormat="1" applyFont="1" applyFill="1" applyBorder="1" applyAlignment="1">
      <alignment horizontal="center" vertical="center"/>
    </xf>
    <xf numFmtId="3" fontId="2" fillId="2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 fontId="22" fillId="20" borderId="10" xfId="0" applyNumberFormat="1" applyFont="1" applyFill="1" applyBorder="1" applyAlignment="1">
      <alignment horizontal="center" vertical="center"/>
    </xf>
    <xf numFmtId="165" fontId="22" fillId="18" borderId="6" xfId="0" applyNumberFormat="1" applyFont="1" applyFill="1" applyBorder="1" applyAlignment="1">
      <alignment horizontal="center" vertical="center"/>
    </xf>
    <xf numFmtId="0" fontId="22" fillId="18" borderId="6" xfId="0" applyFont="1" applyFill="1" applyBorder="1" applyAlignment="1">
      <alignment horizontal="center" vertical="center" wrapText="1"/>
    </xf>
    <xf numFmtId="0" fontId="22" fillId="18" borderId="6" xfId="0" applyFont="1" applyFill="1" applyBorder="1" applyAlignment="1">
      <alignment horizontal="right" vertical="center" wrapText="1"/>
    </xf>
    <xf numFmtId="0" fontId="81" fillId="18" borderId="6" xfId="0" applyFont="1" applyFill="1" applyBorder="1" applyAlignment="1">
      <alignment horizontal="right" vertical="center" wrapText="1"/>
    </xf>
    <xf numFmtId="0" fontId="3" fillId="24"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4" fontId="2" fillId="32" borderId="6" xfId="0" applyNumberFormat="1" applyFont="1" applyFill="1" applyBorder="1" applyAlignment="1">
      <alignment horizontal="center" vertical="center"/>
    </xf>
    <xf numFmtId="0" fontId="10" fillId="5" borderId="6" xfId="0" applyFont="1" applyFill="1" applyBorder="1" applyAlignment="1">
      <alignment vertical="center" wrapText="1"/>
    </xf>
    <xf numFmtId="49" fontId="2" fillId="5" borderId="6" xfId="0" applyNumberFormat="1" applyFont="1" applyFill="1" applyBorder="1" applyAlignment="1">
      <alignment horizontal="center" vertical="center"/>
    </xf>
    <xf numFmtId="3" fontId="2" fillId="5" borderId="14" xfId="0" applyNumberFormat="1" applyFont="1" applyFill="1" applyBorder="1" applyAlignment="1">
      <alignment horizontal="center" vertical="center" wrapText="1"/>
    </xf>
    <xf numFmtId="2" fontId="12" fillId="2" borderId="6" xfId="0" applyNumberFormat="1" applyFont="1" applyFill="1" applyBorder="1" applyAlignment="1">
      <alignment horizontal="center" vertical="center" wrapText="1"/>
    </xf>
    <xf numFmtId="2" fontId="7" fillId="24" borderId="12" xfId="0" applyNumberFormat="1" applyFont="1" applyFill="1" applyBorder="1" applyAlignment="1">
      <alignment horizontal="center" vertical="center" wrapText="1"/>
    </xf>
    <xf numFmtId="2" fontId="7" fillId="31" borderId="12" xfId="0" applyNumberFormat="1" applyFont="1" applyFill="1" applyBorder="1" applyAlignment="1">
      <alignment horizontal="center" vertical="center" wrapText="1"/>
    </xf>
    <xf numFmtId="2" fontId="3" fillId="0" borderId="7" xfId="0" applyNumberFormat="1" applyFont="1" applyFill="1" applyBorder="1" applyAlignment="1">
      <alignment horizontal="center" vertical="center"/>
    </xf>
    <xf numFmtId="2" fontId="7" fillId="0" borderId="41" xfId="0" applyNumberFormat="1" applyFont="1" applyFill="1" applyBorder="1" applyAlignment="1">
      <alignment horizontal="center" vertical="center"/>
    </xf>
    <xf numFmtId="2" fontId="7" fillId="31" borderId="41" xfId="0" applyNumberFormat="1" applyFont="1" applyFill="1" applyBorder="1" applyAlignment="1">
      <alignment horizontal="center" vertical="center"/>
    </xf>
    <xf numFmtId="2" fontId="7" fillId="2" borderId="12" xfId="0" applyNumberFormat="1" applyFont="1" applyFill="1" applyBorder="1" applyAlignment="1">
      <alignment horizontal="center" vertical="center" wrapText="1"/>
    </xf>
    <xf numFmtId="2" fontId="7" fillId="0" borderId="16" xfId="0" applyNumberFormat="1" applyFont="1" applyFill="1" applyBorder="1" applyAlignment="1">
      <alignment horizontal="center" vertical="center"/>
    </xf>
    <xf numFmtId="2" fontId="7" fillId="31" borderId="16" xfId="0" applyNumberFormat="1" applyFont="1" applyFill="1" applyBorder="1" applyAlignment="1">
      <alignment horizontal="center" vertical="center"/>
    </xf>
    <xf numFmtId="0" fontId="10" fillId="18" borderId="6" xfId="0" applyFont="1" applyFill="1" applyBorder="1" applyAlignment="1">
      <alignment horizontal="left" vertical="center" wrapText="1"/>
    </xf>
    <xf numFmtId="4" fontId="48" fillId="0" borderId="6" xfId="0" applyNumberFormat="1" applyFont="1" applyBorder="1" applyAlignment="1">
      <alignment horizontal="center" vertical="center" wrapText="1"/>
    </xf>
    <xf numFmtId="3" fontId="11" fillId="5" borderId="6" xfId="0" applyNumberFormat="1" applyFont="1" applyFill="1" applyBorder="1" applyAlignment="1">
      <alignment horizontal="center" vertical="center"/>
    </xf>
    <xf numFmtId="167" fontId="11" fillId="5" borderId="6" xfId="0" applyNumberFormat="1" applyFont="1" applyFill="1" applyBorder="1" applyAlignment="1">
      <alignment horizontal="center" vertical="center"/>
    </xf>
    <xf numFmtId="3" fontId="12" fillId="5" borderId="6" xfId="0" applyNumberFormat="1" applyFont="1" applyFill="1" applyBorder="1" applyAlignment="1">
      <alignment horizontal="center" vertical="center" wrapText="1"/>
    </xf>
    <xf numFmtId="3" fontId="11" fillId="5" borderId="6" xfId="0" applyNumberFormat="1" applyFont="1" applyFill="1" applyBorder="1" applyAlignment="1">
      <alignment horizontal="center" vertical="center" wrapText="1"/>
    </xf>
    <xf numFmtId="4" fontId="22" fillId="20" borderId="6" xfId="0" applyNumberFormat="1" applyFont="1" applyFill="1" applyBorder="1" applyAlignment="1">
      <alignment horizontal="center" vertical="center" wrapText="1"/>
    </xf>
    <xf numFmtId="165" fontId="11" fillId="0" borderId="25" xfId="0" applyNumberFormat="1" applyFont="1" applyBorder="1" applyAlignment="1">
      <alignment horizontal="center" vertical="center"/>
    </xf>
    <xf numFmtId="0" fontId="12" fillId="2" borderId="6" xfId="0" applyFont="1" applyFill="1" applyBorder="1" applyAlignment="1">
      <alignment horizontal="center" vertical="center" wrapText="1"/>
    </xf>
    <xf numFmtId="174" fontId="3" fillId="0" borderId="7" xfId="0" applyNumberFormat="1" applyFont="1" applyFill="1" applyBorder="1" applyAlignment="1">
      <alignment horizontal="center" vertical="center"/>
    </xf>
    <xf numFmtId="2" fontId="11" fillId="0" borderId="1" xfId="0" applyNumberFormat="1" applyFont="1" applyFill="1" applyBorder="1" applyAlignment="1">
      <alignment horizontal="center" vertical="center"/>
    </xf>
    <xf numFmtId="174" fontId="12" fillId="2" borderId="6" xfId="0" applyNumberFormat="1" applyFont="1" applyFill="1" applyBorder="1" applyAlignment="1">
      <alignment horizontal="center" vertical="center" wrapText="1"/>
    </xf>
    <xf numFmtId="2" fontId="11" fillId="31" borderId="1"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2" fontId="7" fillId="0" borderId="7" xfId="0" applyNumberFormat="1" applyFont="1" applyFill="1" applyBorder="1" applyAlignment="1">
      <alignment horizontal="center" vertical="center"/>
    </xf>
    <xf numFmtId="174" fontId="7" fillId="0" borderId="7" xfId="0" applyNumberFormat="1" applyFont="1" applyFill="1" applyBorder="1" applyAlignment="1">
      <alignment horizontal="center" vertical="center"/>
    </xf>
    <xf numFmtId="2" fontId="7" fillId="31" borderId="7" xfId="0" applyNumberFormat="1" applyFont="1" applyFill="1" applyBorder="1" applyAlignment="1">
      <alignment horizontal="center" vertical="center"/>
    </xf>
    <xf numFmtId="0" fontId="10" fillId="18" borderId="7" xfId="0" applyFont="1" applyFill="1" applyBorder="1" applyAlignment="1">
      <alignment horizontal="left" vertical="center" wrapText="1"/>
    </xf>
    <xf numFmtId="2" fontId="11" fillId="5" borderId="6" xfId="0" applyNumberFormat="1" applyFont="1" applyFill="1" applyBorder="1" applyAlignment="1">
      <alignment horizontal="center" vertical="center"/>
    </xf>
    <xf numFmtId="4" fontId="11" fillId="5" borderId="6"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2" fontId="11" fillId="0" borderId="12" xfId="0" applyNumberFormat="1" applyFont="1" applyFill="1" applyBorder="1" applyAlignment="1">
      <alignment horizontal="center" vertical="center"/>
    </xf>
    <xf numFmtId="2" fontId="7" fillId="31" borderId="12" xfId="0" applyNumberFormat="1" applyFont="1" applyFill="1" applyBorder="1" applyAlignment="1">
      <alignment horizontal="center" vertical="center"/>
    </xf>
    <xf numFmtId="165" fontId="3" fillId="0" borderId="57" xfId="0" applyNumberFormat="1" applyFont="1" applyFill="1" applyBorder="1" applyAlignment="1">
      <alignment horizontal="center" vertical="center"/>
    </xf>
    <xf numFmtId="49" fontId="12" fillId="2" borderId="31" xfId="0" applyNumberFormat="1" applyFont="1" applyFill="1" applyBorder="1" applyAlignment="1">
      <alignment horizontal="center" vertical="center"/>
    </xf>
    <xf numFmtId="165" fontId="11" fillId="5" borderId="6" xfId="0" applyNumberFormat="1" applyFont="1" applyFill="1" applyBorder="1" applyAlignment="1">
      <alignment horizontal="center" vertical="center"/>
    </xf>
    <xf numFmtId="3" fontId="21" fillId="5" borderId="6" xfId="0" applyNumberFormat="1" applyFont="1" applyFill="1" applyBorder="1" applyAlignment="1">
      <alignment vertical="center" wrapText="1"/>
    </xf>
    <xf numFmtId="168" fontId="2" fillId="5" borderId="6" xfId="2" applyNumberFormat="1" applyFont="1" applyFill="1" applyBorder="1" applyAlignment="1">
      <alignment horizontal="center" vertical="center"/>
    </xf>
    <xf numFmtId="2" fontId="22" fillId="24" borderId="6" xfId="0" applyNumberFormat="1" applyFont="1" applyFill="1" applyBorder="1" applyAlignment="1">
      <alignment horizontal="center" vertical="center" wrapText="1"/>
    </xf>
    <xf numFmtId="2" fontId="12" fillId="24" borderId="6" xfId="0" applyNumberFormat="1" applyFont="1" applyFill="1" applyBorder="1" applyAlignment="1">
      <alignment horizontal="center" vertical="center" wrapText="1"/>
    </xf>
    <xf numFmtId="2" fontId="11" fillId="24" borderId="12" xfId="0" applyNumberFormat="1" applyFont="1" applyFill="1" applyBorder="1" applyAlignment="1">
      <alignment horizontal="center" vertical="center" wrapText="1"/>
    </xf>
    <xf numFmtId="4" fontId="11" fillId="0" borderId="7" xfId="0" applyNumberFormat="1" applyFont="1" applyFill="1" applyBorder="1" applyAlignment="1">
      <alignment horizontal="center" vertical="center"/>
    </xf>
    <xf numFmtId="167" fontId="2" fillId="5" borderId="6" xfId="0" applyNumberFormat="1" applyFont="1" applyFill="1" applyBorder="1" applyAlignment="1">
      <alignment horizontal="center" vertical="center"/>
    </xf>
    <xf numFmtId="167" fontId="2" fillId="36" borderId="6" xfId="0" applyNumberFormat="1" applyFont="1" applyFill="1" applyBorder="1" applyAlignment="1">
      <alignment horizontal="center" vertical="center"/>
    </xf>
    <xf numFmtId="3" fontId="21" fillId="5" borderId="6" xfId="0" applyNumberFormat="1" applyFont="1" applyFill="1" applyBorder="1" applyAlignment="1">
      <alignment horizontal="center" vertical="center" wrapText="1"/>
    </xf>
    <xf numFmtId="3" fontId="2" fillId="5" borderId="6" xfId="0" applyNumberFormat="1" applyFont="1" applyFill="1" applyBorder="1" applyAlignment="1">
      <alignment horizontal="center" vertical="center" wrapText="1"/>
    </xf>
    <xf numFmtId="169" fontId="2" fillId="5" borderId="6" xfId="2" applyNumberFormat="1" applyFont="1" applyFill="1" applyBorder="1" applyAlignment="1">
      <alignment horizontal="center" vertical="center"/>
    </xf>
    <xf numFmtId="165" fontId="11" fillId="0" borderId="1" xfId="0" applyNumberFormat="1" applyFont="1" applyBorder="1" applyAlignment="1">
      <alignment horizontal="center" vertical="center"/>
    </xf>
    <xf numFmtId="2" fontId="11" fillId="0" borderId="15" xfId="0" applyNumberFormat="1" applyFont="1" applyFill="1" applyBorder="1" applyAlignment="1">
      <alignment horizontal="center" vertical="center" wrapText="1"/>
    </xf>
    <xf numFmtId="2" fontId="24" fillId="24" borderId="6" xfId="0" applyNumberFormat="1" applyFont="1" applyFill="1" applyBorder="1" applyAlignment="1">
      <alignment horizontal="center" vertical="center" wrapText="1"/>
    </xf>
    <xf numFmtId="2" fontId="11" fillId="0" borderId="40" xfId="0" applyNumberFormat="1" applyFont="1" applyFill="1" applyBorder="1" applyAlignment="1">
      <alignment horizontal="center" vertical="center" wrapText="1"/>
    </xf>
    <xf numFmtId="0" fontId="10" fillId="28" borderId="6" xfId="0" applyFont="1" applyFill="1" applyBorder="1" applyAlignment="1">
      <alignment horizontal="left" vertical="center" wrapText="1"/>
    </xf>
    <xf numFmtId="165" fontId="21" fillId="0" borderId="6" xfId="0" applyNumberFormat="1" applyFont="1" applyFill="1" applyBorder="1" applyAlignment="1">
      <alignment horizontal="center" vertical="center"/>
    </xf>
    <xf numFmtId="0" fontId="2" fillId="0" borderId="6" xfId="0" applyFont="1" applyFill="1" applyBorder="1" applyAlignment="1">
      <alignment horizontal="right" vertical="center" wrapText="1"/>
    </xf>
    <xf numFmtId="165" fontId="2" fillId="0" borderId="6" xfId="0" applyNumberFormat="1" applyFont="1" applyFill="1" applyBorder="1" applyAlignment="1">
      <alignment horizontal="center" vertical="center"/>
    </xf>
    <xf numFmtId="165"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wrapText="1"/>
    </xf>
    <xf numFmtId="165" fontId="21" fillId="0" borderId="6"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xf>
    <xf numFmtId="165" fontId="2" fillId="28" borderId="6" xfId="0" applyNumberFormat="1" applyFont="1" applyFill="1" applyBorder="1" applyAlignment="1">
      <alignment horizontal="center" vertical="center"/>
    </xf>
    <xf numFmtId="1" fontId="2" fillId="28" borderId="6" xfId="0" applyNumberFormat="1" applyFont="1" applyFill="1" applyBorder="1" applyAlignment="1">
      <alignment horizontal="center" vertical="center" wrapText="1"/>
    </xf>
    <xf numFmtId="3" fontId="2" fillId="28" borderId="6" xfId="0" applyNumberFormat="1" applyFont="1" applyFill="1" applyBorder="1" applyAlignment="1">
      <alignment horizontal="center" vertical="center"/>
    </xf>
    <xf numFmtId="0" fontId="2" fillId="28" borderId="6" xfId="0" applyFont="1" applyFill="1" applyBorder="1" applyAlignment="1">
      <alignment horizontal="center" vertical="center" wrapText="1"/>
    </xf>
    <xf numFmtId="165" fontId="3" fillId="28" borderId="6" xfId="0" applyNumberFormat="1" applyFont="1" applyFill="1" applyBorder="1" applyAlignment="1">
      <alignment horizontal="center" vertical="center" wrapText="1"/>
    </xf>
    <xf numFmtId="165" fontId="21" fillId="28" borderId="6" xfId="0" applyNumberFormat="1" applyFont="1" applyFill="1" applyBorder="1" applyAlignment="1">
      <alignment horizontal="center" vertical="center" wrapText="1"/>
    </xf>
    <xf numFmtId="4" fontId="22" fillId="18" borderId="6" xfId="0" applyNumberFormat="1" applyFont="1" applyFill="1" applyBorder="1" applyAlignment="1">
      <alignment horizontal="center" vertical="center" wrapText="1"/>
    </xf>
    <xf numFmtId="2" fontId="2" fillId="28" borderId="6" xfId="0" applyNumberFormat="1" applyFont="1" applyFill="1" applyBorder="1" applyAlignment="1">
      <alignment horizontal="center" vertical="center"/>
    </xf>
    <xf numFmtId="2" fontId="2" fillId="28" borderId="6" xfId="0" applyNumberFormat="1" applyFont="1" applyFill="1" applyBorder="1" applyAlignment="1">
      <alignment horizontal="center" vertical="center" wrapText="1"/>
    </xf>
    <xf numFmtId="170" fontId="21" fillId="28" borderId="6" xfId="0" applyNumberFormat="1" applyFont="1" applyFill="1" applyBorder="1" applyAlignment="1">
      <alignment horizontal="center" vertical="center" wrapText="1"/>
    </xf>
    <xf numFmtId="2" fontId="22" fillId="18" borderId="8" xfId="0" applyNumberFormat="1" applyFont="1" applyFill="1" applyBorder="1" applyAlignment="1">
      <alignment horizontal="center" vertical="center" wrapText="1"/>
    </xf>
    <xf numFmtId="165" fontId="11" fillId="0" borderId="15"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0" borderId="6" xfId="0" applyFont="1" applyBorder="1" applyAlignment="1">
      <alignment horizontal="left" vertical="center" wrapText="1"/>
    </xf>
    <xf numFmtId="165" fontId="11" fillId="0" borderId="6" xfId="0" applyNumberFormat="1" applyFont="1" applyFill="1" applyBorder="1" applyAlignment="1">
      <alignment horizontal="center" vertical="center"/>
    </xf>
    <xf numFmtId="2" fontId="11" fillId="0" borderId="6"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xf>
    <xf numFmtId="2" fontId="12" fillId="0" borderId="10" xfId="0" applyNumberFormat="1" applyFont="1" applyFill="1" applyBorder="1" applyAlignment="1">
      <alignment horizontal="center" vertical="center" wrapText="1"/>
    </xf>
    <xf numFmtId="1" fontId="2" fillId="29" borderId="6" xfId="0" applyNumberFormat="1" applyFont="1" applyFill="1" applyBorder="1" applyAlignment="1">
      <alignment horizontal="right" vertical="center" wrapText="1"/>
    </xf>
    <xf numFmtId="4" fontId="7" fillId="0" borderId="14" xfId="0" applyNumberFormat="1" applyFont="1" applyFill="1" applyBorder="1" applyAlignment="1">
      <alignment horizontal="center" vertical="center"/>
    </xf>
    <xf numFmtId="165" fontId="7" fillId="0" borderId="9" xfId="0" applyNumberFormat="1" applyFont="1" applyBorder="1" applyAlignment="1">
      <alignment horizontal="center" vertical="center"/>
    </xf>
    <xf numFmtId="0" fontId="7" fillId="2" borderId="12" xfId="0" applyFont="1" applyFill="1" applyBorder="1" applyAlignment="1">
      <alignment horizontal="center" vertical="center" wrapText="1"/>
    </xf>
    <xf numFmtId="3" fontId="2" fillId="28" borderId="6" xfId="0" applyNumberFormat="1" applyFont="1" applyFill="1" applyBorder="1" applyAlignment="1">
      <alignment vertical="center"/>
    </xf>
    <xf numFmtId="165" fontId="2" fillId="28" borderId="6" xfId="0" applyNumberFormat="1" applyFont="1" applyFill="1" applyBorder="1" applyAlignment="1">
      <alignment vertical="center" wrapText="1"/>
    </xf>
    <xf numFmtId="1" fontId="2" fillId="29" borderId="6" xfId="0" applyNumberFormat="1" applyFont="1" applyFill="1" applyBorder="1" applyAlignment="1">
      <alignment horizontal="center" vertical="center" wrapText="1"/>
    </xf>
    <xf numFmtId="0" fontId="10" fillId="28" borderId="1" xfId="0" applyFont="1" applyFill="1" applyBorder="1" applyAlignment="1">
      <alignment horizontal="left" vertical="center" wrapText="1"/>
    </xf>
    <xf numFmtId="3" fontId="2" fillId="28" borderId="1" xfId="0" applyNumberFormat="1" applyFont="1" applyFill="1" applyBorder="1" applyAlignment="1">
      <alignment horizontal="center" vertical="center"/>
    </xf>
    <xf numFmtId="1" fontId="2" fillId="28" borderId="1" xfId="0" applyNumberFormat="1" applyFont="1" applyFill="1" applyBorder="1" applyAlignment="1">
      <alignment horizontal="center" vertical="center" wrapText="1"/>
    </xf>
    <xf numFmtId="165" fontId="2" fillId="28" borderId="1" xfId="0" applyNumberFormat="1" applyFont="1" applyFill="1" applyBorder="1" applyAlignment="1">
      <alignment horizontal="center" vertical="center"/>
    </xf>
    <xf numFmtId="0" fontId="2" fillId="28" borderId="1" xfId="0" applyFont="1" applyFill="1" applyBorder="1" applyAlignment="1">
      <alignment horizontal="center" vertical="center" wrapText="1"/>
    </xf>
    <xf numFmtId="165" fontId="21" fillId="28" borderId="1" xfId="0" applyNumberFormat="1" applyFont="1" applyFill="1" applyBorder="1" applyAlignment="1">
      <alignment horizontal="center" vertical="center" wrapText="1"/>
    </xf>
    <xf numFmtId="1" fontId="2" fillId="29" borderId="1" xfId="0" applyNumberFormat="1" applyFont="1" applyFill="1" applyBorder="1" applyAlignment="1">
      <alignment horizontal="center" vertical="center" wrapText="1"/>
    </xf>
    <xf numFmtId="2" fontId="11" fillId="24" borderId="1"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xf>
    <xf numFmtId="166" fontId="7" fillId="0" borderId="6" xfId="0" applyNumberFormat="1" applyFont="1" applyFill="1" applyBorder="1" applyAlignment="1">
      <alignment horizontal="center" vertical="center" wrapText="1"/>
    </xf>
    <xf numFmtId="165" fontId="7" fillId="0" borderId="6" xfId="0" applyNumberFormat="1" applyFont="1" applyFill="1" applyBorder="1" applyAlignment="1">
      <alignment horizontal="center" vertical="center" wrapText="1"/>
    </xf>
    <xf numFmtId="1" fontId="7" fillId="0" borderId="1" xfId="0" applyNumberFormat="1" applyFont="1" applyFill="1" applyBorder="1" applyAlignment="1">
      <alignment horizontal="right" vertical="center" wrapText="1"/>
    </xf>
    <xf numFmtId="3" fontId="7" fillId="28" borderId="6" xfId="0" applyNumberFormat="1" applyFont="1" applyFill="1" applyBorder="1" applyAlignment="1">
      <alignment horizontal="center" vertical="center"/>
    </xf>
    <xf numFmtId="0" fontId="7" fillId="29" borderId="6" xfId="0" applyFont="1" applyFill="1" applyBorder="1" applyAlignment="1">
      <alignment horizontal="center" vertical="center" wrapText="1"/>
    </xf>
    <xf numFmtId="0" fontId="7" fillId="28" borderId="6" xfId="0" applyFont="1" applyFill="1" applyBorder="1" applyAlignment="1">
      <alignment horizontal="center" vertical="center" wrapText="1"/>
    </xf>
    <xf numFmtId="165" fontId="7" fillId="28" borderId="6" xfId="0" applyNumberFormat="1" applyFont="1" applyFill="1" applyBorder="1" applyAlignment="1">
      <alignment horizontal="center" vertical="center"/>
    </xf>
    <xf numFmtId="1" fontId="7" fillId="28" borderId="6" xfId="0" applyNumberFormat="1" applyFont="1" applyFill="1" applyBorder="1" applyAlignment="1">
      <alignment horizontal="center" vertical="center" wrapText="1"/>
    </xf>
    <xf numFmtId="0" fontId="7" fillId="28" borderId="1" xfId="0" applyFont="1" applyFill="1" applyBorder="1" applyAlignment="1">
      <alignment horizontal="center" vertical="center" wrapText="1"/>
    </xf>
    <xf numFmtId="165" fontId="3" fillId="28" borderId="1" xfId="0" applyNumberFormat="1" applyFont="1" applyFill="1" applyBorder="1" applyAlignment="1">
      <alignment horizontal="center" vertical="center" wrapText="1"/>
    </xf>
    <xf numFmtId="1" fontId="7" fillId="29" borderId="1" xfId="0" applyNumberFormat="1" applyFont="1" applyFill="1" applyBorder="1" applyAlignment="1">
      <alignment horizontal="right" vertical="center" wrapText="1"/>
    </xf>
    <xf numFmtId="2" fontId="3" fillId="24" borderId="1" xfId="0" applyNumberFormat="1" applyFont="1" applyFill="1" applyBorder="1" applyAlignment="1">
      <alignment horizontal="center" vertical="center" wrapText="1"/>
    </xf>
    <xf numFmtId="2" fontId="3" fillId="24" borderId="6" xfId="0" applyNumberFormat="1" applyFont="1" applyFill="1" applyBorder="1" applyAlignment="1">
      <alignment horizontal="center" vertical="center"/>
    </xf>
    <xf numFmtId="1" fontId="2" fillId="29" borderId="1" xfId="0" applyNumberFormat="1" applyFont="1" applyFill="1" applyBorder="1" applyAlignment="1">
      <alignment horizontal="right" vertical="center" wrapText="1"/>
    </xf>
    <xf numFmtId="4" fontId="82" fillId="0" borderId="6" xfId="0" applyNumberFormat="1" applyFont="1" applyBorder="1" applyAlignment="1">
      <alignment horizontal="center" vertical="center" wrapText="1"/>
    </xf>
    <xf numFmtId="3" fontId="21" fillId="28" borderId="6" xfId="0" applyNumberFormat="1" applyFont="1" applyFill="1" applyBorder="1" applyAlignment="1">
      <alignment horizontal="center" vertical="center"/>
    </xf>
    <xf numFmtId="4" fontId="21" fillId="0" borderId="6" xfId="0" applyNumberFormat="1" applyFont="1" applyBorder="1" applyAlignment="1">
      <alignment horizontal="center" vertical="center" wrapText="1"/>
    </xf>
    <xf numFmtId="165" fontId="2" fillId="28" borderId="6" xfId="0" applyNumberFormat="1" applyFont="1" applyFill="1" applyBorder="1" applyAlignment="1">
      <alignment horizontal="center" vertical="center" wrapText="1"/>
    </xf>
    <xf numFmtId="2" fontId="2" fillId="29" borderId="6" xfId="0" applyNumberFormat="1" applyFont="1" applyFill="1" applyBorder="1" applyAlignment="1">
      <alignment horizontal="center" vertical="center" wrapText="1"/>
    </xf>
    <xf numFmtId="2" fontId="7" fillId="0" borderId="14" xfId="0" applyNumberFormat="1" applyFont="1" applyFill="1" applyBorder="1" applyAlignment="1">
      <alignment horizontal="center" vertical="center"/>
    </xf>
    <xf numFmtId="171" fontId="2" fillId="28" borderId="6" xfId="0" applyNumberFormat="1" applyFont="1" applyFill="1" applyBorder="1" applyAlignment="1">
      <alignment horizontal="center" vertical="center"/>
    </xf>
    <xf numFmtId="14" fontId="2" fillId="29" borderId="6" xfId="0" applyNumberFormat="1" applyFont="1" applyFill="1" applyBorder="1" applyAlignment="1">
      <alignment horizontal="center" vertical="center" wrapText="1"/>
    </xf>
    <xf numFmtId="175" fontId="2" fillId="28" borderId="6" xfId="0" applyNumberFormat="1" applyFont="1" applyFill="1" applyBorder="1" applyAlignment="1">
      <alignment horizontal="center" vertical="center"/>
    </xf>
    <xf numFmtId="0" fontId="2" fillId="18" borderId="1" xfId="0" applyFont="1" applyFill="1" applyBorder="1" applyAlignment="1">
      <alignment horizontal="center" vertical="center" wrapText="1"/>
    </xf>
    <xf numFmtId="165" fontId="21" fillId="18" borderId="6" xfId="0" applyNumberFormat="1" applyFont="1" applyFill="1" applyBorder="1" applyAlignment="1">
      <alignment horizontal="center" vertical="center" wrapText="1"/>
    </xf>
    <xf numFmtId="165" fontId="21" fillId="18" borderId="1" xfId="0" applyNumberFormat="1" applyFont="1" applyFill="1" applyBorder="1" applyAlignment="1">
      <alignment horizontal="center" vertical="center" wrapText="1"/>
    </xf>
    <xf numFmtId="0" fontId="2" fillId="0" borderId="6" xfId="0" applyFont="1" applyFill="1" applyBorder="1" applyAlignment="1">
      <alignment vertical="center"/>
    </xf>
    <xf numFmtId="49" fontId="2" fillId="29" borderId="6" xfId="0" applyNumberFormat="1" applyFont="1" applyFill="1" applyBorder="1" applyAlignment="1">
      <alignment horizontal="center" vertical="center" wrapText="1"/>
    </xf>
    <xf numFmtId="173" fontId="2" fillId="28" borderId="6" xfId="0" applyNumberFormat="1" applyFont="1" applyFill="1" applyBorder="1" applyAlignment="1">
      <alignment horizontal="center" vertical="center" wrapText="1"/>
    </xf>
    <xf numFmtId="172" fontId="2" fillId="28" borderId="6" xfId="0" applyNumberFormat="1" applyFont="1" applyFill="1" applyBorder="1" applyAlignment="1">
      <alignment horizontal="center" vertical="center"/>
    </xf>
    <xf numFmtId="4" fontId="2" fillId="28" borderId="6"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166" fontId="3" fillId="24" borderId="6" xfId="0" applyNumberFormat="1" applyFont="1" applyFill="1" applyBorder="1" applyAlignment="1">
      <alignment horizontal="center" vertical="center" wrapText="1"/>
    </xf>
    <xf numFmtId="166" fontId="24" fillId="24" borderId="6" xfId="0" applyNumberFormat="1" applyFont="1" applyFill="1" applyBorder="1" applyAlignment="1">
      <alignment horizontal="center" vertical="center" wrapText="1"/>
    </xf>
    <xf numFmtId="166" fontId="7" fillId="24"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wrapText="1"/>
    </xf>
    <xf numFmtId="2" fontId="7" fillId="0" borderId="6" xfId="0" applyNumberFormat="1" applyFont="1" applyBorder="1" applyAlignment="1">
      <alignment horizontal="center" vertical="center"/>
    </xf>
    <xf numFmtId="0" fontId="10" fillId="0" borderId="1" xfId="0" applyFont="1" applyBorder="1" applyAlignment="1">
      <alignment horizontal="left" vertical="center" wrapText="1"/>
    </xf>
    <xf numFmtId="0" fontId="10" fillId="0" borderId="16" xfId="0" applyFont="1" applyBorder="1" applyAlignment="1">
      <alignment horizontal="center" vertical="center"/>
    </xf>
    <xf numFmtId="164" fontId="10" fillId="0" borderId="16" xfId="0" applyNumberFormat="1" applyFont="1" applyBorder="1" applyAlignment="1">
      <alignment horizontal="center" vertical="center"/>
    </xf>
    <xf numFmtId="2" fontId="3" fillId="2" borderId="1" xfId="0" applyNumberFormat="1" applyFont="1" applyFill="1" applyBorder="1" applyAlignment="1">
      <alignment horizontal="center" vertical="center" wrapText="1"/>
    </xf>
    <xf numFmtId="0" fontId="10" fillId="0" borderId="58" xfId="0" applyFont="1" applyBorder="1" applyAlignment="1">
      <alignment horizontal="center" vertical="center"/>
    </xf>
    <xf numFmtId="2" fontId="3" fillId="2" borderId="10" xfId="0" applyNumberFormat="1" applyFont="1" applyFill="1" applyBorder="1" applyAlignment="1">
      <alignment horizontal="center" vertical="center" wrapText="1"/>
    </xf>
    <xf numFmtId="0" fontId="2" fillId="18" borderId="1" xfId="0" applyFont="1" applyFill="1" applyBorder="1" applyAlignment="1">
      <alignment horizontal="center" vertical="center"/>
    </xf>
    <xf numFmtId="14" fontId="2" fillId="18" borderId="1" xfId="0" applyNumberFormat="1" applyFont="1" applyFill="1" applyBorder="1" applyAlignment="1">
      <alignment horizontal="center" vertical="center"/>
    </xf>
    <xf numFmtId="0" fontId="2" fillId="18" borderId="1" xfId="0" applyFont="1" applyFill="1" applyBorder="1"/>
    <xf numFmtId="2" fontId="3" fillId="23" borderId="10" xfId="0" applyNumberFormat="1" applyFont="1" applyFill="1" applyBorder="1" applyAlignment="1">
      <alignment horizontal="center" vertical="center" wrapText="1"/>
    </xf>
    <xf numFmtId="0" fontId="10" fillId="24" borderId="7" xfId="0" applyFont="1" applyFill="1" applyBorder="1" applyAlignment="1">
      <alignment horizontal="left" vertical="center" wrapText="1"/>
    </xf>
    <xf numFmtId="0" fontId="2" fillId="18" borderId="6" xfId="0" applyFont="1" applyFill="1" applyBorder="1" applyAlignment="1">
      <alignment horizontal="center"/>
    </xf>
    <xf numFmtId="14" fontId="21" fillId="0" borderId="6" xfId="0" applyNumberFormat="1" applyFont="1" applyBorder="1" applyAlignment="1">
      <alignment horizontal="center" vertical="center"/>
    </xf>
    <xf numFmtId="2" fontId="21" fillId="0" borderId="6" xfId="0" applyNumberFormat="1" applyFont="1" applyBorder="1" applyAlignment="1">
      <alignment horizontal="center" vertical="center"/>
    </xf>
    <xf numFmtId="2" fontId="46" fillId="0" borderId="6" xfId="0" applyNumberFormat="1" applyFont="1" applyFill="1" applyBorder="1" applyAlignment="1">
      <alignment horizontal="center" vertical="center" wrapText="1"/>
    </xf>
    <xf numFmtId="0" fontId="21" fillId="18" borderId="6" xfId="0" applyFont="1" applyFill="1" applyBorder="1" applyAlignment="1">
      <alignment horizontal="center" vertical="center"/>
    </xf>
    <xf numFmtId="14" fontId="21" fillId="18" borderId="6" xfId="0" applyNumberFormat="1" applyFont="1" applyFill="1" applyBorder="1" applyAlignment="1">
      <alignment horizontal="center" vertical="center"/>
    </xf>
    <xf numFmtId="2" fontId="21" fillId="18" borderId="6" xfId="0" applyNumberFormat="1" applyFont="1" applyFill="1" applyBorder="1" applyAlignment="1">
      <alignment horizontal="center" vertical="center"/>
    </xf>
    <xf numFmtId="2" fontId="3" fillId="24" borderId="7" xfId="0" applyNumberFormat="1" applyFont="1" applyFill="1" applyBorder="1" applyAlignment="1">
      <alignment horizontal="right" vertical="center" wrapText="1"/>
    </xf>
    <xf numFmtId="2" fontId="3" fillId="31" borderId="7" xfId="0" applyNumberFormat="1" applyFont="1" applyFill="1" applyBorder="1" applyAlignment="1">
      <alignment horizontal="center" vertical="center" wrapText="1"/>
    </xf>
    <xf numFmtId="2" fontId="7" fillId="31" borderId="7" xfId="0" applyNumberFormat="1" applyFont="1" applyFill="1" applyBorder="1" applyAlignment="1">
      <alignment horizontal="center" vertical="center" wrapText="1"/>
    </xf>
    <xf numFmtId="0" fontId="2" fillId="8" borderId="6" xfId="0" applyFont="1" applyFill="1" applyBorder="1" applyAlignment="1">
      <alignment horizontal="center" vertical="center" wrapText="1"/>
    </xf>
    <xf numFmtId="0" fontId="7" fillId="9" borderId="6" xfId="0" applyFont="1" applyFill="1" applyBorder="1" applyAlignment="1">
      <alignment horizontal="center" vertical="center" wrapText="1"/>
    </xf>
    <xf numFmtId="4" fontId="10" fillId="31" borderId="28" xfId="0" applyNumberFormat="1" applyFont="1" applyFill="1" applyBorder="1" applyAlignment="1">
      <alignment horizontal="center" vertical="center"/>
    </xf>
    <xf numFmtId="3" fontId="2" fillId="0" borderId="6" xfId="0" applyNumberFormat="1" applyFont="1" applyFill="1" applyBorder="1" applyAlignment="1">
      <alignment horizontal="center" wrapText="1"/>
    </xf>
    <xf numFmtId="3" fontId="21" fillId="0" borderId="1" xfId="0" applyNumberFormat="1" applyFont="1" applyFill="1" applyBorder="1" applyAlignment="1">
      <alignment vertical="center" wrapText="1"/>
    </xf>
    <xf numFmtId="3" fontId="21" fillId="18" borderId="1" xfId="0" applyNumberFormat="1" applyFont="1" applyFill="1" applyBorder="1" applyAlignment="1">
      <alignment vertical="center" wrapText="1"/>
    </xf>
    <xf numFmtId="49" fontId="9" fillId="5" borderId="21" xfId="0" applyNumberFormat="1" applyFont="1" applyFill="1" applyBorder="1" applyAlignment="1">
      <alignment horizontal="center" vertical="center"/>
    </xf>
    <xf numFmtId="49" fontId="9" fillId="5" borderId="17" xfId="0" applyNumberFormat="1" applyFont="1" applyFill="1" applyBorder="1" applyAlignment="1">
      <alignment horizontal="center" vertical="center"/>
    </xf>
    <xf numFmtId="49" fontId="12" fillId="2" borderId="6"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2" fillId="0" borderId="6" xfId="0" applyFont="1" applyFill="1" applyBorder="1" applyAlignment="1">
      <alignment horizontal="left" vertical="center" wrapText="1"/>
    </xf>
    <xf numFmtId="165" fontId="7" fillId="0" borderId="1" xfId="0" applyNumberFormat="1" applyFont="1" applyFill="1" applyBorder="1" applyAlignment="1">
      <alignment horizontal="center" vertical="center"/>
    </xf>
    <xf numFmtId="165" fontId="7" fillId="0" borderId="16" xfId="0" applyNumberFormat="1" applyFont="1" applyFill="1" applyBorder="1" applyAlignment="1">
      <alignment horizontal="center" vertical="center"/>
    </xf>
    <xf numFmtId="165" fontId="7" fillId="0" borderId="7" xfId="0" applyNumberFormat="1" applyFont="1" applyFill="1" applyBorder="1" applyAlignment="1">
      <alignment horizontal="center" vertical="center"/>
    </xf>
    <xf numFmtId="165" fontId="3" fillId="0" borderId="1" xfId="0" applyNumberFormat="1" applyFont="1" applyFill="1" applyBorder="1" applyAlignment="1">
      <alignment horizontal="left" vertical="center" wrapText="1"/>
    </xf>
    <xf numFmtId="0" fontId="48" fillId="0" borderId="16" xfId="0" applyFont="1" applyBorder="1" applyAlignment="1">
      <alignment horizontal="left" vertical="center" wrapText="1"/>
    </xf>
    <xf numFmtId="0" fontId="48" fillId="0" borderId="7" xfId="0" applyFont="1" applyBorder="1" applyAlignment="1">
      <alignment horizontal="left" vertical="center" wrapText="1"/>
    </xf>
    <xf numFmtId="49" fontId="12" fillId="2" borderId="13" xfId="0" applyNumberFormat="1" applyFont="1" applyFill="1" applyBorder="1" applyAlignment="1">
      <alignment horizontal="center" vertical="center"/>
    </xf>
    <xf numFmtId="49" fontId="12" fillId="2" borderId="17" xfId="0" applyNumberFormat="1" applyFont="1" applyFill="1" applyBorder="1" applyAlignment="1">
      <alignment horizontal="center" vertical="center"/>
    </xf>
    <xf numFmtId="49" fontId="12" fillId="2" borderId="1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0" borderId="7"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7" xfId="0" applyFont="1" applyBorder="1" applyAlignment="1">
      <alignment horizontal="center" vertical="center" wrapText="1"/>
    </xf>
    <xf numFmtId="0" fontId="26" fillId="0" borderId="39" xfId="0" applyFont="1" applyBorder="1" applyAlignment="1">
      <alignment horizontal="left" vertical="center" wrapText="1"/>
    </xf>
    <xf numFmtId="0" fontId="57" fillId="0" borderId="4" xfId="0" applyFont="1" applyBorder="1" applyAlignment="1">
      <alignment horizontal="left" vertical="center" wrapText="1"/>
    </xf>
    <xf numFmtId="0" fontId="57" fillId="0" borderId="23" xfId="0" applyFont="1" applyBorder="1" applyAlignment="1">
      <alignment horizontal="left" vertical="center" wrapText="1"/>
    </xf>
    <xf numFmtId="165" fontId="3" fillId="0" borderId="1" xfId="0" applyNumberFormat="1"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xf>
    <xf numFmtId="49" fontId="3" fillId="2" borderId="16"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7"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5" fontId="7" fillId="0" borderId="16" xfId="0" applyNumberFormat="1" applyFont="1" applyFill="1" applyBorder="1" applyAlignment="1">
      <alignment horizontal="center" vertical="center" wrapText="1"/>
    </xf>
    <xf numFmtId="165" fontId="7" fillId="0" borderId="7" xfId="0" applyNumberFormat="1" applyFont="1" applyFill="1" applyBorder="1" applyAlignment="1">
      <alignment horizontal="center" vertic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center" wrapText="1"/>
    </xf>
    <xf numFmtId="0" fontId="3" fillId="0" borderId="1" xfId="0" applyFont="1" applyFill="1" applyBorder="1" applyAlignment="1">
      <alignment horizontal="center" wrapText="1"/>
    </xf>
    <xf numFmtId="0" fontId="3" fillId="0" borderId="16" xfId="0" applyFont="1" applyFill="1" applyBorder="1" applyAlignment="1">
      <alignment horizontal="center" wrapText="1"/>
    </xf>
    <xf numFmtId="0" fontId="3" fillId="0" borderId="7" xfId="0" applyFont="1" applyFill="1" applyBorder="1" applyAlignment="1">
      <alignment horizontal="center" wrapText="1"/>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5" xfId="0" applyFont="1" applyFill="1" applyBorder="1" applyAlignment="1">
      <alignment horizontal="left" vertical="center" wrapText="1"/>
    </xf>
    <xf numFmtId="0" fontId="3" fillId="0" borderId="41" xfId="0" applyFont="1" applyFill="1" applyBorder="1" applyAlignment="1">
      <alignment horizontal="left" vertical="center" wrapText="1"/>
    </xf>
    <xf numFmtId="165" fontId="3" fillId="0" borderId="16" xfId="0" applyNumberFormat="1" applyFont="1" applyFill="1" applyBorder="1" applyAlignment="1">
      <alignment horizontal="center" vertical="center" wrapText="1"/>
    </xf>
    <xf numFmtId="165" fontId="3" fillId="0" borderId="41" xfId="0" applyNumberFormat="1" applyFont="1" applyFill="1" applyBorder="1" applyAlignment="1">
      <alignment horizontal="center" vertical="center" wrapText="1"/>
    </xf>
    <xf numFmtId="165" fontId="11" fillId="6" borderId="15" xfId="0" applyNumberFormat="1" applyFont="1" applyFill="1" applyBorder="1" applyAlignment="1">
      <alignment horizontal="center" vertical="center"/>
    </xf>
    <xf numFmtId="165" fontId="11" fillId="6" borderId="54" xfId="0" applyNumberFormat="1" applyFont="1" applyFill="1" applyBorder="1" applyAlignment="1">
      <alignment horizontal="center" vertical="center"/>
    </xf>
    <xf numFmtId="165" fontId="12" fillId="0" borderId="1" xfId="0" applyNumberFormat="1" applyFont="1" applyFill="1" applyBorder="1" applyAlignment="1">
      <alignment horizontal="center" vertical="center" wrapText="1"/>
    </xf>
    <xf numFmtId="165" fontId="12" fillId="0" borderId="16" xfId="0" applyNumberFormat="1" applyFont="1" applyFill="1" applyBorder="1" applyAlignment="1">
      <alignment horizontal="center" vertical="center" wrapText="1"/>
    </xf>
    <xf numFmtId="165" fontId="12" fillId="0" borderId="41" xfId="0" applyNumberFormat="1" applyFont="1" applyFill="1" applyBorder="1" applyAlignment="1">
      <alignment horizontal="center" vertical="center" wrapText="1"/>
    </xf>
    <xf numFmtId="165" fontId="11" fillId="0" borderId="1" xfId="0" applyNumberFormat="1" applyFont="1" applyFill="1" applyBorder="1" applyAlignment="1">
      <alignment horizontal="center" vertical="center" wrapText="1"/>
    </xf>
    <xf numFmtId="165" fontId="11" fillId="0" borderId="16" xfId="0" applyNumberFormat="1" applyFont="1" applyFill="1" applyBorder="1" applyAlignment="1">
      <alignment horizontal="center" vertical="center" wrapText="1"/>
    </xf>
    <xf numFmtId="165" fontId="11" fillId="0" borderId="7" xfId="0" applyNumberFormat="1" applyFont="1" applyFill="1" applyBorder="1" applyAlignment="1">
      <alignment horizontal="center" vertical="center" wrapText="1"/>
    </xf>
    <xf numFmtId="2" fontId="12" fillId="7" borderId="1" xfId="0" applyNumberFormat="1" applyFont="1" applyFill="1" applyBorder="1" applyAlignment="1">
      <alignment horizontal="center" vertical="center" wrapText="1"/>
    </xf>
    <xf numFmtId="2" fontId="12" fillId="7" borderId="10" xfId="0" applyNumberFormat="1" applyFont="1" applyFill="1" applyBorder="1" applyAlignment="1">
      <alignment horizontal="center" vertical="center" wrapText="1"/>
    </xf>
    <xf numFmtId="2" fontId="8" fillId="11" borderId="25" xfId="0" applyNumberFormat="1" applyFont="1" applyFill="1" applyBorder="1" applyAlignment="1">
      <alignment horizontal="center" vertical="center" wrapText="1"/>
    </xf>
    <xf numFmtId="2" fontId="48" fillId="0" borderId="16" xfId="0" applyNumberFormat="1" applyFont="1" applyBorder="1" applyAlignment="1">
      <alignment horizontal="center" vertical="center" wrapText="1"/>
    </xf>
    <xf numFmtId="2" fontId="48" fillId="0" borderId="41" xfId="0" applyNumberFormat="1" applyFont="1" applyBorder="1" applyAlignment="1">
      <alignment horizontal="center" vertical="center" wrapText="1"/>
    </xf>
    <xf numFmtId="165" fontId="7" fillId="6" borderId="14" xfId="0" applyNumberFormat="1" applyFont="1" applyFill="1" applyBorder="1" applyAlignment="1">
      <alignment horizontal="center" vertical="center"/>
    </xf>
    <xf numFmtId="165" fontId="7" fillId="6" borderId="26" xfId="0" applyNumberFormat="1" applyFont="1" applyFill="1" applyBorder="1" applyAlignment="1">
      <alignment horizontal="center" vertical="center"/>
    </xf>
    <xf numFmtId="2" fontId="3" fillId="7" borderId="6" xfId="0" applyNumberFormat="1" applyFont="1" applyFill="1" applyBorder="1" applyAlignment="1">
      <alignment horizontal="center" vertical="center" wrapText="1"/>
    </xf>
    <xf numFmtId="2" fontId="3" fillId="7" borderId="8" xfId="0" applyNumberFormat="1" applyFont="1" applyFill="1" applyBorder="1" applyAlignment="1">
      <alignment horizontal="center" vertical="center" wrapText="1"/>
    </xf>
    <xf numFmtId="0" fontId="26" fillId="14" borderId="2" xfId="0" applyFont="1" applyFill="1" applyBorder="1" applyAlignment="1">
      <alignment horizontal="center" vertical="center"/>
    </xf>
    <xf numFmtId="0" fontId="26" fillId="14" borderId="20" xfId="0" applyFont="1" applyFill="1" applyBorder="1" applyAlignment="1">
      <alignment horizontal="center" vertical="center"/>
    </xf>
    <xf numFmtId="0" fontId="26" fillId="14" borderId="22" xfId="0" applyFont="1" applyFill="1" applyBorder="1" applyAlignment="1">
      <alignment horizontal="center" vertical="center"/>
    </xf>
    <xf numFmtId="0" fontId="8" fillId="12" borderId="1" xfId="0" applyFont="1" applyFill="1" applyBorder="1" applyAlignment="1">
      <alignment horizontal="center" vertical="center" wrapText="1"/>
    </xf>
    <xf numFmtId="0" fontId="49" fillId="0" borderId="6" xfId="0" applyFont="1" applyBorder="1" applyAlignment="1">
      <alignment wrapText="1"/>
    </xf>
    <xf numFmtId="165" fontId="7" fillId="6" borderId="6"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4" fontId="48" fillId="0" borderId="16" xfId="0" applyNumberFormat="1" applyFont="1" applyBorder="1" applyAlignment="1">
      <alignment horizontal="center" vertical="center" wrapText="1"/>
    </xf>
    <xf numFmtId="4" fontId="48" fillId="0" borderId="7" xfId="0" applyNumberFormat="1" applyFont="1" applyBorder="1" applyAlignment="1">
      <alignment horizontal="center" vertical="center" wrapText="1"/>
    </xf>
    <xf numFmtId="0" fontId="2" fillId="8" borderId="43" xfId="0" applyFont="1" applyFill="1" applyBorder="1" applyAlignment="1">
      <alignment horizontal="center" vertical="center"/>
    </xf>
    <xf numFmtId="0" fontId="2" fillId="8" borderId="44" xfId="0" applyFont="1" applyFill="1" applyBorder="1" applyAlignment="1">
      <alignment horizontal="center" vertical="center"/>
    </xf>
    <xf numFmtId="0" fontId="2" fillId="8" borderId="29" xfId="0" applyFont="1" applyFill="1" applyBorder="1" applyAlignment="1">
      <alignment horizontal="center" vertical="center"/>
    </xf>
    <xf numFmtId="0" fontId="2" fillId="8" borderId="45" xfId="0" applyFont="1" applyFill="1" applyBorder="1" applyAlignment="1">
      <alignment horizontal="center" vertical="center"/>
    </xf>
    <xf numFmtId="4" fontId="2" fillId="8" borderId="1" xfId="0" applyNumberFormat="1" applyFont="1" applyFill="1" applyBorder="1" applyAlignment="1">
      <alignment horizontal="center" vertical="center"/>
    </xf>
    <xf numFmtId="4" fontId="48" fillId="0" borderId="16" xfId="0" applyNumberFormat="1" applyFont="1" applyBorder="1" applyAlignment="1">
      <alignment horizontal="center" vertical="center"/>
    </xf>
    <xf numFmtId="4" fontId="48" fillId="0" borderId="41" xfId="0" applyNumberFormat="1" applyFont="1" applyBorder="1" applyAlignment="1">
      <alignment horizontal="center" vertical="center"/>
    </xf>
    <xf numFmtId="0" fontId="26" fillId="8" borderId="16" xfId="0" applyFont="1" applyFill="1" applyBorder="1" applyAlignment="1">
      <alignment horizontal="center" vertical="center" wrapText="1"/>
    </xf>
    <xf numFmtId="0" fontId="51" fillId="0" borderId="16" xfId="0" applyFont="1" applyBorder="1" applyAlignment="1">
      <alignment horizontal="center" vertical="center" wrapText="1"/>
    </xf>
    <xf numFmtId="0" fontId="51" fillId="0" borderId="41" xfId="0" applyFont="1" applyBorder="1" applyAlignment="1">
      <alignment horizontal="center" vertical="center" wrapText="1"/>
    </xf>
    <xf numFmtId="0" fontId="8" fillId="12" borderId="6"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12" fillId="0" borderId="2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3" fillId="0" borderId="25" xfId="0" applyFont="1" applyBorder="1" applyAlignment="1">
      <alignment vertical="center" wrapText="1"/>
    </xf>
    <xf numFmtId="0" fontId="3" fillId="0" borderId="16" xfId="0" applyFont="1" applyBorder="1" applyAlignment="1">
      <alignment vertical="center" wrapText="1"/>
    </xf>
    <xf numFmtId="0" fontId="3" fillId="0" borderId="41" xfId="0" applyFont="1" applyBorder="1" applyAlignment="1">
      <alignment vertical="center" wrapText="1"/>
    </xf>
    <xf numFmtId="0" fontId="49" fillId="0" borderId="16" xfId="0" applyFont="1" applyBorder="1" applyAlignment="1">
      <alignment horizontal="center" vertical="center" wrapText="1"/>
    </xf>
    <xf numFmtId="0" fontId="49" fillId="0" borderId="41" xfId="0" applyFont="1" applyBorder="1" applyAlignment="1">
      <alignment horizontal="center" vertical="center" wrapText="1"/>
    </xf>
    <xf numFmtId="0" fontId="3" fillId="0" borderId="9"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8" fillId="4" borderId="6" xfId="0" applyFont="1" applyFill="1" applyBorder="1" applyAlignment="1">
      <alignment horizontal="center" vertical="center" wrapText="1"/>
    </xf>
    <xf numFmtId="165" fontId="3" fillId="0" borderId="25" xfId="0" applyNumberFormat="1" applyFont="1" applyFill="1" applyBorder="1" applyAlignment="1">
      <alignment horizontal="center" vertical="center" wrapText="1"/>
    </xf>
    <xf numFmtId="0" fontId="49" fillId="0" borderId="41" xfId="0" applyFont="1" applyFill="1" applyBorder="1" applyAlignment="1">
      <alignment horizontal="center" vertical="center" wrapText="1"/>
    </xf>
    <xf numFmtId="49" fontId="9" fillId="5" borderId="11" xfId="0" applyNumberFormat="1" applyFont="1" applyFill="1" applyBorder="1" applyAlignment="1">
      <alignment horizontal="center" vertical="center"/>
    </xf>
    <xf numFmtId="0" fontId="8" fillId="4" borderId="3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34" xfId="0" applyFont="1" applyFill="1" applyBorder="1" applyAlignment="1">
      <alignment horizontal="center" vertical="center" wrapText="1"/>
    </xf>
    <xf numFmtId="49" fontId="3" fillId="2" borderId="6"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49" fillId="0" borderId="16" xfId="0" applyNumberFormat="1" applyFont="1" applyBorder="1" applyAlignment="1">
      <alignment horizontal="center" vertical="center" wrapText="1"/>
    </xf>
    <xf numFmtId="4" fontId="49" fillId="0" borderId="7" xfId="0" applyNumberFormat="1" applyFont="1" applyBorder="1" applyAlignment="1">
      <alignment horizontal="center" vertical="center" wrapText="1"/>
    </xf>
    <xf numFmtId="0" fontId="15" fillId="0" borderId="4" xfId="0" applyFont="1" applyBorder="1" applyAlignment="1">
      <alignment horizontal="center" vertical="top" wrapText="1"/>
    </xf>
    <xf numFmtId="0" fontId="8" fillId="4" borderId="30"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3" fillId="0" borderId="16" xfId="0" applyNumberFormat="1" applyFont="1" applyFill="1" applyBorder="1" applyAlignment="1">
      <alignment horizontal="center" vertical="center"/>
    </xf>
    <xf numFmtId="4" fontId="3" fillId="0" borderId="7" xfId="0" applyNumberFormat="1" applyFont="1" applyFill="1" applyBorder="1" applyAlignment="1">
      <alignment horizontal="center" vertical="center"/>
    </xf>
    <xf numFmtId="0" fontId="2" fillId="0" borderId="4" xfId="0" applyFont="1" applyBorder="1" applyAlignment="1">
      <alignment horizontal="center" vertical="center" wrapText="1"/>
    </xf>
    <xf numFmtId="165" fontId="3" fillId="0" borderId="2"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 xfId="0" applyNumberFormat="1" applyFont="1" applyBorder="1" applyAlignment="1">
      <alignment horizontal="center" vertical="center" wrapText="1"/>
    </xf>
    <xf numFmtId="165" fontId="3" fillId="0" borderId="20" xfId="0" applyNumberFormat="1" applyFont="1" applyBorder="1" applyAlignment="1">
      <alignment horizontal="center" vertical="center" wrapText="1"/>
    </xf>
    <xf numFmtId="165" fontId="3" fillId="0" borderId="32" xfId="0" applyNumberFormat="1" applyFont="1" applyBorder="1" applyAlignment="1">
      <alignment horizontal="center" vertical="center" wrapText="1"/>
    </xf>
    <xf numFmtId="1" fontId="3" fillId="0" borderId="30" xfId="0" applyNumberFormat="1" applyFont="1" applyBorder="1" applyAlignment="1">
      <alignment horizontal="center" vertical="top" wrapText="1"/>
    </xf>
    <xf numFmtId="1" fontId="3" fillId="0" borderId="4" xfId="0" applyNumberFormat="1" applyFont="1" applyBorder="1" applyAlignment="1">
      <alignment horizontal="center" vertical="top" wrapText="1"/>
    </xf>
    <xf numFmtId="4" fontId="26" fillId="10" borderId="18" xfId="0" applyNumberFormat="1" applyFont="1" applyFill="1" applyBorder="1" applyAlignment="1">
      <alignment horizontal="center" vertical="center"/>
    </xf>
    <xf numFmtId="4" fontId="48" fillId="0" borderId="24" xfId="0" applyNumberFormat="1" applyFont="1" applyBorder="1" applyAlignment="1">
      <alignment horizontal="center" vertical="center"/>
    </xf>
    <xf numFmtId="4" fontId="48" fillId="0" borderId="42" xfId="0" applyNumberFormat="1" applyFont="1" applyBorder="1" applyAlignment="1">
      <alignment horizontal="center" vertical="center"/>
    </xf>
    <xf numFmtId="0" fontId="3" fillId="0" borderId="2" xfId="0" applyFont="1" applyBorder="1" applyAlignment="1">
      <alignment horizontal="center" vertical="center" wrapText="1"/>
    </xf>
    <xf numFmtId="0" fontId="48" fillId="0" borderId="22" xfId="0" applyFont="1" applyBorder="1" applyAlignment="1">
      <alignment horizontal="center" vertical="center" wrapText="1"/>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49" fontId="7" fillId="10" borderId="30" xfId="0" applyNumberFormat="1" applyFont="1" applyFill="1" applyBorder="1" applyAlignment="1">
      <alignment horizontal="center" vertical="center"/>
    </xf>
    <xf numFmtId="49" fontId="7" fillId="10" borderId="31" xfId="0" applyNumberFormat="1" applyFont="1" applyFill="1" applyBorder="1" applyAlignment="1">
      <alignment horizontal="center" vertical="center"/>
    </xf>
    <xf numFmtId="49" fontId="7" fillId="10" borderId="39" xfId="0" applyNumberFormat="1" applyFont="1" applyFill="1" applyBorder="1" applyAlignment="1">
      <alignment horizontal="center" vertical="center"/>
    </xf>
    <xf numFmtId="0" fontId="22" fillId="10" borderId="18" xfId="0" applyFont="1" applyFill="1" applyBorder="1" applyAlignment="1">
      <alignment horizontal="center" vertical="center" wrapText="1"/>
    </xf>
    <xf numFmtId="0" fontId="22" fillId="10" borderId="24" xfId="0" applyFont="1" applyFill="1" applyBorder="1" applyAlignment="1">
      <alignment horizontal="center" vertical="center" wrapText="1"/>
    </xf>
    <xf numFmtId="0" fontId="22" fillId="10" borderId="19" xfId="0" applyFont="1" applyFill="1" applyBorder="1" applyAlignment="1">
      <alignment horizontal="center" vertical="center" wrapText="1"/>
    </xf>
    <xf numFmtId="165" fontId="7" fillId="10" borderId="32" xfId="0" applyNumberFormat="1" applyFont="1" applyFill="1" applyBorder="1" applyAlignment="1">
      <alignment horizontal="center" vertical="center"/>
    </xf>
    <xf numFmtId="165" fontId="7" fillId="10" borderId="0" xfId="0" applyNumberFormat="1" applyFont="1" applyFill="1" applyBorder="1" applyAlignment="1">
      <alignment horizontal="center" vertical="center"/>
    </xf>
    <xf numFmtId="165" fontId="7" fillId="10" borderId="4" xfId="0" applyNumberFormat="1" applyFont="1" applyFill="1" applyBorder="1" applyAlignment="1">
      <alignment horizontal="center" vertical="center"/>
    </xf>
    <xf numFmtId="49" fontId="9" fillId="5" borderId="1" xfId="0" applyNumberFormat="1" applyFont="1" applyFill="1" applyBorder="1" applyAlignment="1">
      <alignment horizontal="center" vertical="center"/>
    </xf>
    <xf numFmtId="49" fontId="9" fillId="5" borderId="7" xfId="0" applyNumberFormat="1" applyFont="1" applyFill="1" applyBorder="1" applyAlignment="1">
      <alignment horizontal="center" vertical="center"/>
    </xf>
    <xf numFmtId="49" fontId="9" fillId="5" borderId="6" xfId="0" applyNumberFormat="1" applyFont="1" applyFill="1" applyBorder="1" applyAlignment="1">
      <alignment horizontal="center" vertical="center"/>
    </xf>
    <xf numFmtId="0" fontId="8" fillId="11" borderId="25" xfId="0" applyFont="1" applyFill="1" applyBorder="1" applyAlignment="1">
      <alignment horizontal="center" vertical="center" wrapText="1"/>
    </xf>
    <xf numFmtId="0" fontId="48" fillId="0" borderId="16" xfId="0" applyFont="1" applyBorder="1" applyAlignment="1">
      <alignment horizontal="center" vertical="center" wrapText="1"/>
    </xf>
    <xf numFmtId="0" fontId="48" fillId="0" borderId="41" xfId="0" applyFont="1" applyBorder="1" applyAlignment="1">
      <alignment horizontal="center"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7" xfId="0" applyFont="1" applyBorder="1" applyAlignment="1">
      <alignment horizontal="left" vertical="center" wrapText="1"/>
    </xf>
    <xf numFmtId="0" fontId="56" fillId="0" borderId="1" xfId="0" applyFont="1" applyBorder="1" applyAlignment="1">
      <alignment horizontal="left" vertical="center" wrapText="1"/>
    </xf>
    <xf numFmtId="0" fontId="56" fillId="0" borderId="16" xfId="0" applyFont="1" applyBorder="1" applyAlignment="1">
      <alignment horizontal="left" vertical="center" wrapText="1"/>
    </xf>
    <xf numFmtId="0" fontId="56" fillId="0" borderId="7" xfId="0" applyFont="1" applyBorder="1" applyAlignment="1">
      <alignment horizontal="left" vertical="center" wrapText="1"/>
    </xf>
    <xf numFmtId="165" fontId="12" fillId="0" borderId="25" xfId="0" applyNumberFormat="1" applyFont="1" applyFill="1" applyBorder="1" applyAlignment="1">
      <alignment horizontal="center" vertical="center"/>
    </xf>
    <xf numFmtId="165" fontId="12" fillId="0" borderId="16" xfId="0" applyNumberFormat="1" applyFont="1" applyFill="1" applyBorder="1" applyAlignment="1">
      <alignment horizontal="center" vertical="center"/>
    </xf>
    <xf numFmtId="165" fontId="12" fillId="0" borderId="41" xfId="0" applyNumberFormat="1" applyFont="1" applyFill="1" applyBorder="1" applyAlignment="1">
      <alignment horizontal="center" vertical="center"/>
    </xf>
    <xf numFmtId="165" fontId="7" fillId="6" borderId="40" xfId="0" applyNumberFormat="1" applyFont="1" applyFill="1" applyBorder="1" applyAlignment="1">
      <alignment horizontal="center" vertical="center"/>
    </xf>
    <xf numFmtId="165" fontId="7" fillId="6" borderId="56" xfId="0" applyNumberFormat="1" applyFont="1" applyFill="1" applyBorder="1" applyAlignment="1">
      <alignment horizontal="center" vertical="center"/>
    </xf>
    <xf numFmtId="0" fontId="49" fillId="0" borderId="1" xfId="0" applyFont="1" applyBorder="1" applyAlignment="1">
      <alignment wrapText="1"/>
    </xf>
    <xf numFmtId="0" fontId="8" fillId="4" borderId="2" xfId="0" applyFont="1" applyFill="1" applyBorder="1" applyAlignment="1">
      <alignment horizontal="center" vertical="center" wrapText="1"/>
    </xf>
    <xf numFmtId="49" fontId="3" fillId="2" borderId="35"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2" fontId="3" fillId="7" borderId="12" xfId="0" applyNumberFormat="1" applyFont="1" applyFill="1" applyBorder="1" applyAlignment="1">
      <alignment horizontal="center" vertical="center" wrapText="1"/>
    </xf>
    <xf numFmtId="2" fontId="3" fillId="7" borderId="38" xfId="0" applyNumberFormat="1" applyFont="1" applyFill="1" applyBorder="1" applyAlignment="1">
      <alignment horizontal="center" vertical="center" wrapText="1"/>
    </xf>
    <xf numFmtId="49" fontId="12" fillId="2" borderId="21" xfId="0" applyNumberFormat="1" applyFont="1" applyFill="1" applyBorder="1" applyAlignment="1">
      <alignment horizontal="center" vertical="center"/>
    </xf>
    <xf numFmtId="49" fontId="12" fillId="2" borderId="46" xfId="0" applyNumberFormat="1" applyFont="1" applyFill="1" applyBorder="1" applyAlignment="1">
      <alignment horizontal="center" vertical="center"/>
    </xf>
    <xf numFmtId="0" fontId="12" fillId="0" borderId="2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2" fillId="12" borderId="14" xfId="0" applyFont="1" applyFill="1" applyBorder="1" applyAlignment="1">
      <alignment horizontal="center"/>
    </xf>
    <xf numFmtId="0" fontId="2" fillId="12" borderId="26" xfId="0" applyFont="1" applyFill="1" applyBorder="1" applyAlignment="1">
      <alignment horizontal="center"/>
    </xf>
    <xf numFmtId="0" fontId="2" fillId="12" borderId="29" xfId="0" applyFont="1" applyFill="1" applyBorder="1" applyAlignment="1">
      <alignment horizontal="center"/>
    </xf>
    <xf numFmtId="4" fontId="7" fillId="0" borderId="16" xfId="0" applyNumberFormat="1"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0" fontId="3" fillId="0" borderId="1" xfId="0" applyFont="1" applyBorder="1" applyAlignment="1">
      <alignment vertical="top" wrapText="1"/>
    </xf>
    <xf numFmtId="0" fontId="3" fillId="0" borderId="16" xfId="0" applyFont="1" applyBorder="1" applyAlignment="1">
      <alignment vertical="top" wrapText="1"/>
    </xf>
    <xf numFmtId="0" fontId="3" fillId="0" borderId="7" xfId="0" applyFont="1" applyBorder="1" applyAlignment="1">
      <alignment vertical="top" wrapText="1"/>
    </xf>
    <xf numFmtId="49" fontId="12" fillId="0" borderId="21"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49" fontId="12" fillId="0" borderId="46" xfId="0" applyNumberFormat="1" applyFont="1" applyFill="1" applyBorder="1" applyAlignment="1">
      <alignment horizontal="center" vertical="center"/>
    </xf>
    <xf numFmtId="0" fontId="21" fillId="0" borderId="1" xfId="0" applyFont="1" applyBorder="1" applyAlignment="1">
      <alignment horizontal="center" vertical="center"/>
    </xf>
    <xf numFmtId="0" fontId="21" fillId="0" borderId="16" xfId="0" applyFont="1" applyBorder="1" applyAlignment="1">
      <alignment horizontal="center" vertical="center"/>
    </xf>
    <xf numFmtId="0" fontId="21" fillId="0" borderId="7" xfId="0" applyFont="1" applyBorder="1" applyAlignment="1">
      <alignment horizontal="center" vertical="center"/>
    </xf>
    <xf numFmtId="0" fontId="7" fillId="0" borderId="1" xfId="0" applyFont="1" applyFill="1" applyBorder="1" applyAlignment="1">
      <alignment horizontal="center" vertical="center" wrapText="1"/>
    </xf>
    <xf numFmtId="0" fontId="48" fillId="0" borderId="7" xfId="0" applyFont="1" applyBorder="1" applyAlignment="1">
      <alignment horizontal="center" vertical="center" wrapText="1"/>
    </xf>
    <xf numFmtId="49" fontId="10" fillId="11" borderId="35" xfId="0" applyNumberFormat="1" applyFont="1" applyFill="1" applyBorder="1" applyAlignment="1">
      <alignment horizontal="center" vertical="center"/>
    </xf>
    <xf numFmtId="49" fontId="10" fillId="11" borderId="5" xfId="0" applyNumberFormat="1" applyFont="1" applyFill="1" applyBorder="1" applyAlignment="1">
      <alignment horizontal="center" vertical="center"/>
    </xf>
    <xf numFmtId="49" fontId="10" fillId="11" borderId="37" xfId="0" applyNumberFormat="1" applyFont="1" applyFill="1" applyBorder="1" applyAlignment="1">
      <alignment horizontal="center" vertical="center"/>
    </xf>
    <xf numFmtId="49" fontId="12" fillId="0" borderId="35"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2" fillId="0" borderId="37" xfId="0" applyNumberFormat="1"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2" xfId="0"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4" fontId="49" fillId="0" borderId="16" xfId="0" applyNumberFormat="1" applyFont="1" applyFill="1" applyBorder="1" applyAlignment="1">
      <alignment horizontal="center" vertical="center" wrapText="1"/>
    </xf>
    <xf numFmtId="4" fontId="49" fillId="0" borderId="4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49" fontId="12" fillId="2" borderId="16" xfId="0" applyNumberFormat="1" applyFont="1" applyFill="1" applyBorder="1" applyAlignment="1">
      <alignment horizontal="center" vertical="center"/>
    </xf>
    <xf numFmtId="0" fontId="7" fillId="11" borderId="9"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12" xfId="0" applyFont="1" applyFill="1" applyBorder="1" applyAlignment="1">
      <alignment horizontal="center" vertical="center" wrapText="1"/>
    </xf>
    <xf numFmtId="165" fontId="7" fillId="11" borderId="9" xfId="0" applyNumberFormat="1" applyFont="1" applyFill="1" applyBorder="1" applyAlignment="1">
      <alignment horizontal="center" vertical="center"/>
    </xf>
    <xf numFmtId="165" fontId="7" fillId="11" borderId="6" xfId="0" applyNumberFormat="1" applyFont="1" applyFill="1" applyBorder="1" applyAlignment="1">
      <alignment horizontal="center" vertical="center"/>
    </xf>
    <xf numFmtId="165" fontId="7" fillId="11" borderId="12" xfId="0" applyNumberFormat="1" applyFont="1" applyFill="1" applyBorder="1" applyAlignment="1">
      <alignment horizontal="center" vertical="center"/>
    </xf>
    <xf numFmtId="0" fontId="2" fillId="12" borderId="49" xfId="0" applyFont="1" applyFill="1" applyBorder="1" applyAlignment="1">
      <alignment horizontal="center"/>
    </xf>
    <xf numFmtId="0" fontId="2" fillId="12" borderId="4" xfId="0" applyFont="1" applyFill="1" applyBorder="1" applyAlignment="1">
      <alignment horizontal="center"/>
    </xf>
    <xf numFmtId="0" fontId="2" fillId="12" borderId="23" xfId="0" applyFont="1" applyFill="1" applyBorder="1" applyAlignment="1">
      <alignment horizontal="center"/>
    </xf>
    <xf numFmtId="0" fontId="3" fillId="0" borderId="25" xfId="0" applyFont="1" applyFill="1" applyBorder="1" applyAlignment="1">
      <alignment horizontal="center" vertical="center" wrapText="1"/>
    </xf>
    <xf numFmtId="165" fontId="7" fillId="0" borderId="25" xfId="0" applyNumberFormat="1" applyFont="1" applyFill="1" applyBorder="1" applyAlignment="1">
      <alignment horizontal="center" vertical="center"/>
    </xf>
    <xf numFmtId="0" fontId="21" fillId="0" borderId="25" xfId="0" applyFont="1" applyBorder="1" applyAlignment="1">
      <alignment horizontal="center" vertical="center"/>
    </xf>
    <xf numFmtId="4" fontId="3" fillId="0" borderId="7" xfId="0" applyNumberFormat="1" applyFont="1" applyFill="1" applyBorder="1" applyAlignment="1">
      <alignment horizontal="center" vertical="center" wrapText="1"/>
    </xf>
    <xf numFmtId="0" fontId="49" fillId="0" borderId="7" xfId="0" applyFont="1" applyBorder="1" applyAlignment="1">
      <alignment horizontal="center" vertical="center" wrapText="1"/>
    </xf>
    <xf numFmtId="0" fontId="2" fillId="8" borderId="13" xfId="0" applyFont="1" applyFill="1" applyBorder="1" applyAlignment="1">
      <alignment horizontal="center" vertical="center"/>
    </xf>
    <xf numFmtId="0" fontId="2" fillId="8" borderId="17" xfId="0" applyFont="1" applyFill="1" applyBorder="1" applyAlignment="1">
      <alignment horizontal="center" vertical="center"/>
    </xf>
    <xf numFmtId="0" fontId="26" fillId="8" borderId="6" xfId="0" applyFont="1" applyFill="1" applyBorder="1" applyAlignment="1">
      <alignment horizontal="center" vertical="center" wrapText="1"/>
    </xf>
    <xf numFmtId="0" fontId="2" fillId="8" borderId="6" xfId="0" applyFont="1" applyFill="1" applyBorder="1" applyAlignment="1">
      <alignment horizontal="center" vertical="center"/>
    </xf>
    <xf numFmtId="4" fontId="21" fillId="8" borderId="6" xfId="0" applyNumberFormat="1" applyFont="1" applyFill="1" applyBorder="1" applyAlignment="1">
      <alignment horizontal="center" vertical="center" wrapText="1"/>
    </xf>
    <xf numFmtId="4" fontId="48" fillId="0" borderId="6" xfId="0" applyNumberFormat="1" applyFont="1" applyBorder="1" applyAlignment="1">
      <alignment horizontal="center" vertical="center" wrapText="1"/>
    </xf>
    <xf numFmtId="4" fontId="21" fillId="8" borderId="1" xfId="0" applyNumberFormat="1" applyFont="1" applyFill="1" applyBorder="1" applyAlignment="1">
      <alignment horizontal="center" vertical="center" wrapText="1"/>
    </xf>
    <xf numFmtId="4" fontId="48" fillId="0" borderId="41" xfId="0" applyNumberFormat="1" applyFont="1" applyBorder="1" applyAlignment="1">
      <alignment horizontal="center" vertical="center" wrapText="1"/>
    </xf>
    <xf numFmtId="49" fontId="12" fillId="2" borderId="13" xfId="0" applyNumberFormat="1" applyFont="1" applyFill="1" applyBorder="1" applyAlignment="1">
      <alignment horizontal="center" vertical="center" wrapText="1"/>
    </xf>
    <xf numFmtId="49" fontId="12" fillId="2" borderId="17" xfId="0" applyNumberFormat="1" applyFont="1" applyFill="1" applyBorder="1" applyAlignment="1">
      <alignment horizontal="center" vertical="center" wrapText="1"/>
    </xf>
    <xf numFmtId="49" fontId="12" fillId="2" borderId="1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8" fillId="30" borderId="60" xfId="0" applyFont="1" applyFill="1" applyBorder="1" applyAlignment="1">
      <alignment horizontal="center" vertical="center" wrapText="1"/>
    </xf>
    <xf numFmtId="0" fontId="53" fillId="12" borderId="54" xfId="0" applyFont="1" applyFill="1" applyBorder="1" applyAlignment="1">
      <alignment horizontal="center" vertical="center"/>
    </xf>
    <xf numFmtId="0" fontId="53" fillId="12" borderId="61" xfId="0" applyFont="1" applyFill="1" applyBorder="1" applyAlignment="1">
      <alignment horizontal="center" vertical="center"/>
    </xf>
    <xf numFmtId="165" fontId="3" fillId="0" borderId="6" xfId="0" applyNumberFormat="1" applyFont="1" applyFill="1" applyBorder="1" applyAlignment="1">
      <alignment horizontal="center" vertical="center"/>
    </xf>
    <xf numFmtId="0" fontId="3" fillId="0" borderId="1" xfId="0" applyNumberFormat="1" applyFont="1" applyBorder="1" applyAlignment="1">
      <alignment vertical="center" wrapText="1"/>
    </xf>
    <xf numFmtId="0" fontId="3" fillId="0" borderId="7" xfId="0" applyFont="1" applyBorder="1" applyAlignment="1">
      <alignment vertical="center" wrapText="1"/>
    </xf>
    <xf numFmtId="0" fontId="8" fillId="4" borderId="32" xfId="0" applyFont="1" applyFill="1" applyBorder="1" applyAlignment="1">
      <alignment horizontal="center" vertical="center" wrapText="1"/>
    </xf>
    <xf numFmtId="0" fontId="8" fillId="4" borderId="53" xfId="0" applyFont="1" applyFill="1" applyBorder="1" applyAlignment="1">
      <alignment horizontal="center" vertical="center" wrapText="1"/>
    </xf>
    <xf numFmtId="3" fontId="21" fillId="0" borderId="25" xfId="0" applyNumberFormat="1" applyFont="1" applyFill="1" applyBorder="1" applyAlignment="1">
      <alignment vertical="center" wrapText="1"/>
    </xf>
    <xf numFmtId="0" fontId="48" fillId="0" borderId="7" xfId="0" applyFont="1" applyBorder="1"/>
    <xf numFmtId="3" fontId="3" fillId="0" borderId="1" xfId="0" applyNumberFormat="1" applyFont="1" applyFill="1" applyBorder="1" applyAlignment="1">
      <alignment horizontal="left" vertical="top" wrapText="1"/>
    </xf>
    <xf numFmtId="3" fontId="3" fillId="0" borderId="16" xfId="0" applyNumberFormat="1" applyFont="1" applyFill="1" applyBorder="1" applyAlignment="1">
      <alignment horizontal="left" vertical="top" wrapText="1"/>
    </xf>
    <xf numFmtId="3" fontId="3" fillId="0" borderId="41" xfId="0" applyNumberFormat="1" applyFont="1" applyFill="1" applyBorder="1" applyAlignment="1">
      <alignment horizontal="left" vertical="top" wrapText="1"/>
    </xf>
    <xf numFmtId="0" fontId="36" fillId="12" borderId="30" xfId="0" applyFont="1" applyFill="1" applyBorder="1" applyAlignment="1">
      <alignment horizontal="center" vertical="center" wrapText="1"/>
    </xf>
    <xf numFmtId="0" fontId="36" fillId="12" borderId="32" xfId="0" applyFont="1" applyFill="1" applyBorder="1" applyAlignment="1">
      <alignment horizontal="center" vertical="center" wrapText="1"/>
    </xf>
    <xf numFmtId="0" fontId="48" fillId="0" borderId="32" xfId="0" applyFont="1" applyBorder="1" applyAlignment="1"/>
    <xf numFmtId="0" fontId="48" fillId="0" borderId="53" xfId="0" applyFont="1" applyBorder="1" applyAlignment="1"/>
    <xf numFmtId="0" fontId="49" fillId="0" borderId="16" xfId="0" applyFont="1" applyFill="1" applyBorder="1" applyAlignment="1">
      <alignment horizontal="center" wrapText="1"/>
    </xf>
    <xf numFmtId="165" fontId="11" fillId="6" borderId="40" xfId="0" applyNumberFormat="1" applyFont="1" applyFill="1" applyBorder="1" applyAlignment="1">
      <alignment horizontal="center" vertical="center"/>
    </xf>
    <xf numFmtId="165" fontId="11" fillId="6" borderId="56" xfId="0" applyNumberFormat="1" applyFont="1" applyFill="1" applyBorder="1" applyAlignment="1">
      <alignment horizontal="center" vertical="center"/>
    </xf>
    <xf numFmtId="2" fontId="12" fillId="7" borderId="12" xfId="0" applyNumberFormat="1" applyFont="1" applyFill="1" applyBorder="1" applyAlignment="1">
      <alignment horizontal="center" vertical="center" wrapText="1"/>
    </xf>
    <xf numFmtId="2" fontId="12" fillId="7" borderId="38"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0" fontId="80" fillId="0" borderId="16" xfId="0" applyFont="1" applyBorder="1" applyAlignment="1">
      <alignment horizontal="center" vertical="center" wrapText="1"/>
    </xf>
    <xf numFmtId="0" fontId="80" fillId="0" borderId="7" xfId="0" applyFont="1" applyBorder="1" applyAlignment="1">
      <alignment horizontal="center" vertical="center" wrapText="1"/>
    </xf>
    <xf numFmtId="0" fontId="12" fillId="0" borderId="1" xfId="0" applyFont="1" applyFill="1" applyBorder="1" applyAlignment="1">
      <alignment horizontal="center" vertical="center" wrapText="1"/>
    </xf>
    <xf numFmtId="49" fontId="12" fillId="23" borderId="1" xfId="0" applyNumberFormat="1" applyFont="1" applyFill="1" applyBorder="1" applyAlignment="1">
      <alignment horizontal="center" vertical="center"/>
    </xf>
    <xf numFmtId="49" fontId="12" fillId="23" borderId="7" xfId="0" applyNumberFormat="1" applyFont="1" applyFill="1" applyBorder="1" applyAlignment="1">
      <alignment horizontal="center" vertical="center"/>
    </xf>
    <xf numFmtId="49" fontId="37" fillId="20" borderId="35" xfId="0" applyNumberFormat="1" applyFont="1" applyFill="1" applyBorder="1" applyAlignment="1">
      <alignment horizontal="center" vertical="center"/>
    </xf>
    <xf numFmtId="49" fontId="37" fillId="20" borderId="5" xfId="0" applyNumberFormat="1" applyFont="1" applyFill="1" applyBorder="1" applyAlignment="1">
      <alignment horizontal="center" vertical="center"/>
    </xf>
    <xf numFmtId="49" fontId="37" fillId="20" borderId="13" xfId="0" applyNumberFormat="1" applyFont="1" applyFill="1" applyBorder="1" applyAlignment="1">
      <alignment horizontal="center" vertical="center"/>
    </xf>
    <xf numFmtId="1" fontId="3" fillId="0" borderId="18" xfId="0" applyNumberFormat="1" applyFont="1" applyBorder="1" applyAlignment="1">
      <alignment horizontal="center" vertical="top" wrapText="1"/>
    </xf>
    <xf numFmtId="1" fontId="3" fillId="0" borderId="19" xfId="0" applyNumberFormat="1" applyFont="1" applyBorder="1" applyAlignment="1">
      <alignment horizontal="center"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2" fillId="8" borderId="47" xfId="0" applyFont="1" applyFill="1" applyBorder="1" applyAlignment="1">
      <alignment horizontal="center" vertical="center"/>
    </xf>
    <xf numFmtId="0" fontId="2" fillId="8" borderId="25" xfId="0" applyFont="1" applyFill="1"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27" fillId="0" borderId="16" xfId="0" applyFont="1" applyBorder="1" applyAlignment="1">
      <alignment horizontal="center" vertical="center" wrapText="1"/>
    </xf>
    <xf numFmtId="0" fontId="27" fillId="0" borderId="41" xfId="0" applyFont="1" applyBorder="1" applyAlignment="1">
      <alignment horizontal="center" vertical="center" wrapText="1"/>
    </xf>
    <xf numFmtId="0" fontId="2" fillId="8" borderId="48" xfId="0" applyFont="1" applyFill="1" applyBorder="1" applyAlignment="1">
      <alignment horizontal="center" vertical="center"/>
    </xf>
    <xf numFmtId="0" fontId="17" fillId="10" borderId="18" xfId="0" applyFont="1" applyFill="1" applyBorder="1" applyAlignment="1">
      <alignment horizontal="center" vertical="center" wrapText="1"/>
    </xf>
    <xf numFmtId="0" fontId="17" fillId="10" borderId="24" xfId="0" applyFont="1" applyFill="1" applyBorder="1" applyAlignment="1">
      <alignment horizontal="center" vertical="center" wrapText="1"/>
    </xf>
    <xf numFmtId="165" fontId="6" fillId="10" borderId="32" xfId="0" applyNumberFormat="1" applyFont="1" applyFill="1" applyBorder="1" applyAlignment="1">
      <alignment horizontal="center" vertical="center"/>
    </xf>
    <xf numFmtId="165" fontId="6" fillId="10" borderId="0" xfId="0" applyNumberFormat="1" applyFont="1" applyFill="1" applyBorder="1" applyAlignment="1">
      <alignment horizontal="center" vertical="center"/>
    </xf>
    <xf numFmtId="4" fontId="23" fillId="10" borderId="18" xfId="0" applyNumberFormat="1" applyFont="1" applyFill="1" applyBorder="1" applyAlignment="1">
      <alignment horizontal="center" vertical="center"/>
    </xf>
    <xf numFmtId="4" fontId="0" fillId="0" borderId="24" xfId="0" applyNumberFormat="1" applyBorder="1" applyAlignment="1">
      <alignment horizontal="center" vertical="center"/>
    </xf>
    <xf numFmtId="0" fontId="6" fillId="11" borderId="9"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6" fillId="11" borderId="12" xfId="0" applyFont="1" applyFill="1" applyBorder="1" applyAlignment="1">
      <alignment horizontal="center" vertical="center" wrapText="1"/>
    </xf>
    <xf numFmtId="165" fontId="6" fillId="11" borderId="9" xfId="0" applyNumberFormat="1" applyFont="1" applyFill="1" applyBorder="1" applyAlignment="1">
      <alignment horizontal="center" vertical="center"/>
    </xf>
    <xf numFmtId="165" fontId="6" fillId="11" borderId="6" xfId="0" applyNumberFormat="1" applyFont="1" applyFill="1" applyBorder="1" applyAlignment="1">
      <alignment horizontal="center" vertical="center"/>
    </xf>
    <xf numFmtId="165" fontId="6" fillId="11" borderId="12" xfId="0" applyNumberFormat="1" applyFont="1" applyFill="1" applyBorder="1" applyAlignment="1">
      <alignment horizontal="center" vertical="center"/>
    </xf>
    <xf numFmtId="0" fontId="19" fillId="11" borderId="9" xfId="0" applyFont="1" applyFill="1"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4" fillId="0" borderId="20" xfId="0" applyFont="1" applyBorder="1" applyAlignment="1">
      <alignment horizontal="center" vertical="center" wrapText="1"/>
    </xf>
    <xf numFmtId="0" fontId="0" fillId="0" borderId="22" xfId="0" applyBorder="1" applyAlignment="1">
      <alignment horizontal="center" vertical="center" wrapText="1"/>
    </xf>
    <xf numFmtId="0" fontId="2" fillId="8" borderId="46"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41" xfId="0" applyFont="1" applyFill="1" applyBorder="1" applyAlignment="1">
      <alignment horizontal="center" vertical="center"/>
    </xf>
    <xf numFmtId="0" fontId="26" fillId="8" borderId="41" xfId="0" applyFont="1" applyFill="1" applyBorder="1" applyAlignment="1">
      <alignment horizontal="center" vertical="center" wrapText="1"/>
    </xf>
    <xf numFmtId="0" fontId="0" fillId="0" borderId="32" xfId="0" applyBorder="1" applyAlignment="1"/>
    <xf numFmtId="0" fontId="0" fillId="0" borderId="53" xfId="0" applyBorder="1" applyAlignment="1"/>
    <xf numFmtId="0" fontId="17" fillId="10" borderId="19" xfId="0" applyFont="1" applyFill="1" applyBorder="1" applyAlignment="1">
      <alignment horizontal="center" vertical="center" wrapText="1"/>
    </xf>
    <xf numFmtId="0" fontId="26" fillId="8" borderId="35"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37" xfId="0" applyFont="1" applyFill="1" applyBorder="1" applyAlignment="1">
      <alignment horizontal="center" vertical="center"/>
    </xf>
    <xf numFmtId="2" fontId="19" fillId="11" borderId="25" xfId="0" applyNumberFormat="1" applyFont="1" applyFill="1" applyBorder="1" applyAlignment="1">
      <alignment horizontal="center" vertical="center" wrapText="1"/>
    </xf>
    <xf numFmtId="2" fontId="0" fillId="0" borderId="16" xfId="0" applyNumberFormat="1" applyBorder="1" applyAlignment="1">
      <alignment horizontal="center" vertical="center" wrapText="1"/>
    </xf>
    <xf numFmtId="2" fontId="0" fillId="0" borderId="41" xfId="0" applyNumberFormat="1" applyBorder="1" applyAlignment="1">
      <alignment horizontal="center" vertical="center" wrapText="1"/>
    </xf>
    <xf numFmtId="0" fontId="17" fillId="10" borderId="18" xfId="0" applyFont="1" applyFill="1" applyBorder="1" applyAlignment="1">
      <alignment horizontal="left" vertical="center" wrapText="1"/>
    </xf>
    <xf numFmtId="0" fontId="17" fillId="10" borderId="24" xfId="0" applyFont="1" applyFill="1" applyBorder="1" applyAlignment="1">
      <alignment horizontal="left" vertical="center" wrapText="1"/>
    </xf>
    <xf numFmtId="0" fontId="17" fillId="10" borderId="19" xfId="0" applyFont="1" applyFill="1" applyBorder="1" applyAlignment="1">
      <alignment horizontal="left" vertical="center" wrapText="1"/>
    </xf>
    <xf numFmtId="0" fontId="26" fillId="8" borderId="35" xfId="0" applyFont="1" applyFill="1" applyBorder="1" applyAlignment="1">
      <alignment horizontal="left" vertical="center" wrapText="1"/>
    </xf>
    <xf numFmtId="0" fontId="26" fillId="8" borderId="5" xfId="0" applyFont="1" applyFill="1" applyBorder="1" applyAlignment="1">
      <alignment horizontal="left" vertical="center" wrapText="1"/>
    </xf>
    <xf numFmtId="0" fontId="26" fillId="8" borderId="37" xfId="0" applyFont="1" applyFill="1" applyBorder="1" applyAlignment="1">
      <alignment horizontal="left" vertical="center" wrapText="1"/>
    </xf>
    <xf numFmtId="49" fontId="37" fillId="20" borderId="37" xfId="0" applyNumberFormat="1" applyFont="1" applyFill="1" applyBorder="1" applyAlignment="1">
      <alignment horizontal="center" vertical="center"/>
    </xf>
    <xf numFmtId="165" fontId="6" fillId="11" borderId="21"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46" xfId="0" applyBorder="1" applyAlignment="1">
      <alignment horizontal="center" vertical="center" wrapText="1"/>
    </xf>
    <xf numFmtId="0" fontId="45" fillId="14" borderId="2" xfId="0" applyFont="1" applyFill="1" applyBorder="1" applyAlignment="1">
      <alignment horizontal="center" vertical="center"/>
    </xf>
    <xf numFmtId="0" fontId="45" fillId="14" borderId="20" xfId="0" applyFont="1" applyFill="1" applyBorder="1" applyAlignment="1">
      <alignment horizontal="center" vertical="center"/>
    </xf>
    <xf numFmtId="0" fontId="45" fillId="14" borderId="22" xfId="0" applyFont="1" applyFill="1" applyBorder="1" applyAlignment="1">
      <alignment horizontal="center" vertical="center"/>
    </xf>
    <xf numFmtId="165" fontId="6" fillId="11" borderId="21" xfId="0" applyNumberFormat="1" applyFont="1" applyFill="1" applyBorder="1" applyAlignment="1">
      <alignment horizontal="left" vertical="center" wrapText="1"/>
    </xf>
    <xf numFmtId="0" fontId="0" fillId="0" borderId="17" xfId="0" applyBorder="1" applyAlignment="1">
      <alignment horizontal="left" vertical="center" wrapText="1"/>
    </xf>
    <xf numFmtId="0" fontId="0" fillId="0" borderId="46" xfId="0" applyBorder="1" applyAlignment="1">
      <alignment horizontal="left" vertical="center" wrapText="1"/>
    </xf>
    <xf numFmtId="1" fontId="3" fillId="31" borderId="18" xfId="0" applyNumberFormat="1" applyFont="1" applyFill="1" applyBorder="1" applyAlignment="1">
      <alignment horizontal="center" vertical="center" wrapText="1"/>
    </xf>
    <xf numFmtId="1" fontId="3" fillId="31" borderId="24"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165" fontId="6" fillId="6" borderId="14" xfId="0" applyNumberFormat="1" applyFont="1" applyFill="1" applyBorder="1" applyAlignment="1">
      <alignment horizontal="center" vertical="center"/>
    </xf>
    <xf numFmtId="165" fontId="6" fillId="6" borderId="26" xfId="0" applyNumberFormat="1" applyFont="1" applyFill="1" applyBorder="1" applyAlignment="1">
      <alignment horizontal="center" vertical="center"/>
    </xf>
    <xf numFmtId="4" fontId="3" fillId="31" borderId="1" xfId="0" applyNumberFormat="1" applyFont="1" applyFill="1" applyBorder="1" applyAlignment="1">
      <alignment horizontal="center" vertical="center" wrapText="1"/>
    </xf>
    <xf numFmtId="4" fontId="0" fillId="31" borderId="16" xfId="0" applyNumberFormat="1" applyFont="1" applyFill="1" applyBorder="1" applyAlignment="1">
      <alignment horizontal="center" vertical="center" wrapText="1"/>
    </xf>
    <xf numFmtId="4" fontId="0" fillId="31" borderId="7" xfId="0" applyNumberFormat="1" applyFont="1" applyFill="1" applyBorder="1" applyAlignment="1">
      <alignment horizontal="center" vertical="center" wrapText="1"/>
    </xf>
    <xf numFmtId="165" fontId="6" fillId="10" borderId="4" xfId="0" applyNumberFormat="1" applyFont="1" applyFill="1" applyBorder="1" applyAlignment="1">
      <alignment horizontal="center" vertical="center"/>
    </xf>
    <xf numFmtId="4" fontId="23" fillId="10" borderId="36" xfId="0" applyNumberFormat="1" applyFont="1" applyFill="1" applyBorder="1" applyAlignment="1">
      <alignment horizontal="center" vertical="center"/>
    </xf>
    <xf numFmtId="4" fontId="0" fillId="0" borderId="8" xfId="0" applyNumberFormat="1" applyBorder="1" applyAlignment="1">
      <alignment horizontal="center" vertical="center"/>
    </xf>
    <xf numFmtId="4" fontId="0" fillId="0" borderId="38" xfId="0" applyNumberFormat="1" applyBorder="1" applyAlignment="1">
      <alignment horizontal="center" vertical="center"/>
    </xf>
    <xf numFmtId="0" fontId="19" fillId="11" borderId="2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1" xfId="0" applyBorder="1" applyAlignment="1">
      <alignment horizontal="center" vertical="center" wrapText="1"/>
    </xf>
    <xf numFmtId="165" fontId="6" fillId="6" borderId="6" xfId="0" applyNumberFormat="1" applyFont="1" applyFill="1" applyBorder="1" applyAlignment="1">
      <alignment horizontal="center" vertical="center"/>
    </xf>
    <xf numFmtId="4" fontId="3" fillId="31" borderId="1" xfId="0" applyNumberFormat="1" applyFont="1" applyFill="1" applyBorder="1" applyAlignment="1">
      <alignment horizontal="left" vertical="center" wrapText="1"/>
    </xf>
    <xf numFmtId="4" fontId="49" fillId="31" borderId="16" xfId="0" applyNumberFormat="1" applyFont="1" applyFill="1" applyBorder="1" applyAlignment="1">
      <alignment horizontal="left" vertical="center" wrapText="1"/>
    </xf>
    <xf numFmtId="4" fontId="6" fillId="6" borderId="14" xfId="0" applyNumberFormat="1" applyFont="1" applyFill="1" applyBorder="1" applyAlignment="1">
      <alignment horizontal="center" vertical="center"/>
    </xf>
    <xf numFmtId="4" fontId="6" fillId="6" borderId="26" xfId="0" applyNumberFormat="1" applyFont="1" applyFill="1" applyBorder="1" applyAlignment="1">
      <alignment horizontal="center" vertical="center"/>
    </xf>
    <xf numFmtId="4" fontId="3" fillId="7" borderId="6" xfId="0" applyNumberFormat="1" applyFont="1" applyFill="1" applyBorder="1" applyAlignment="1">
      <alignment horizontal="center" vertical="center" wrapText="1"/>
    </xf>
    <xf numFmtId="4" fontId="3" fillId="7" borderId="8" xfId="0" applyNumberFormat="1" applyFont="1" applyFill="1" applyBorder="1" applyAlignment="1">
      <alignment horizontal="center" vertical="center" wrapText="1"/>
    </xf>
    <xf numFmtId="0" fontId="2" fillId="8" borderId="64" xfId="0" applyFont="1" applyFill="1" applyBorder="1" applyAlignment="1">
      <alignment horizontal="center" vertical="center"/>
    </xf>
    <xf numFmtId="0" fontId="2" fillId="8" borderId="63" xfId="0" applyFont="1" applyFill="1" applyBorder="1" applyAlignment="1">
      <alignment horizontal="center" vertical="center"/>
    </xf>
    <xf numFmtId="4" fontId="2" fillId="8" borderId="16" xfId="0" applyNumberFormat="1" applyFont="1" applyFill="1" applyBorder="1" applyAlignment="1">
      <alignment horizontal="center" vertical="center"/>
    </xf>
    <xf numFmtId="4" fontId="0" fillId="0" borderId="16" xfId="0" applyNumberFormat="1" applyBorder="1" applyAlignment="1">
      <alignment horizontal="center" vertical="center"/>
    </xf>
    <xf numFmtId="4" fontId="0" fillId="0" borderId="41" xfId="0" applyNumberFormat="1" applyBorder="1" applyAlignment="1">
      <alignment horizontal="center" vertical="center"/>
    </xf>
    <xf numFmtId="165" fontId="6" fillId="6" borderId="29" xfId="0" applyNumberFormat="1" applyFont="1" applyFill="1" applyBorder="1" applyAlignment="1">
      <alignment horizontal="center" vertical="center"/>
    </xf>
    <xf numFmtId="165" fontId="3" fillId="31" borderId="25" xfId="0" applyNumberFormat="1" applyFont="1" applyFill="1" applyBorder="1" applyAlignment="1">
      <alignment horizontal="center" vertical="center" wrapText="1"/>
    </xf>
    <xf numFmtId="0" fontId="49" fillId="31" borderId="16" xfId="0" applyFont="1" applyFill="1" applyBorder="1" applyAlignment="1">
      <alignment horizontal="center" vertical="center" wrapText="1"/>
    </xf>
    <xf numFmtId="0" fontId="49" fillId="31" borderId="41" xfId="0" applyFont="1" applyFill="1" applyBorder="1" applyAlignment="1">
      <alignment horizontal="center" vertical="center" wrapText="1"/>
    </xf>
    <xf numFmtId="165" fontId="6" fillId="6" borderId="54" xfId="0" applyNumberFormat="1" applyFont="1" applyFill="1" applyBorder="1" applyAlignment="1">
      <alignment horizontal="center" vertical="center"/>
    </xf>
    <xf numFmtId="165" fontId="3" fillId="31" borderId="6" xfId="0" applyNumberFormat="1" applyFont="1" applyFill="1" applyBorder="1" applyAlignment="1">
      <alignment horizontal="center" vertical="center" wrapText="1"/>
    </xf>
    <xf numFmtId="0" fontId="49" fillId="31" borderId="6" xfId="0" applyFont="1" applyFill="1" applyBorder="1" applyAlignment="1">
      <alignment horizontal="center" vertical="center" wrapText="1"/>
    </xf>
    <xf numFmtId="4" fontId="4" fillId="31" borderId="1" xfId="0" applyNumberFormat="1" applyFont="1" applyFill="1"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horizontal="left" vertical="top" wrapText="1"/>
    </xf>
    <xf numFmtId="0" fontId="3" fillId="0" borderId="16" xfId="0" applyFont="1" applyBorder="1" applyAlignment="1">
      <alignment horizontal="left" vertical="top" wrapText="1"/>
    </xf>
    <xf numFmtId="0" fontId="3" fillId="0" borderId="7" xfId="0" applyFont="1" applyBorder="1" applyAlignment="1">
      <alignment horizontal="left" vertical="top" wrapText="1"/>
    </xf>
    <xf numFmtId="4" fontId="48" fillId="31" borderId="16" xfId="0" applyNumberFormat="1" applyFont="1" applyFill="1" applyBorder="1" applyAlignment="1">
      <alignment horizontal="center" vertical="center" wrapText="1"/>
    </xf>
    <xf numFmtId="2" fontId="3" fillId="7" borderId="14" xfId="0" applyNumberFormat="1" applyFont="1" applyFill="1" applyBorder="1" applyAlignment="1">
      <alignment horizontal="center" vertical="center" wrapText="1"/>
    </xf>
    <xf numFmtId="2" fontId="3" fillId="7" borderId="26" xfId="0" applyNumberFormat="1" applyFont="1" applyFill="1" applyBorder="1" applyAlignment="1">
      <alignment horizontal="center" vertical="center" wrapText="1"/>
    </xf>
    <xf numFmtId="2" fontId="3" fillId="7" borderId="62" xfId="0" applyNumberFormat="1" applyFont="1" applyFill="1" applyBorder="1" applyAlignment="1">
      <alignment horizontal="center" vertical="center" wrapText="1"/>
    </xf>
    <xf numFmtId="165" fontId="3" fillId="31" borderId="1" xfId="0" applyNumberFormat="1" applyFont="1" applyFill="1" applyBorder="1" applyAlignment="1">
      <alignment horizontal="center" vertical="center" wrapText="1"/>
    </xf>
    <xf numFmtId="0" fontId="48" fillId="31" borderId="16" xfId="0" applyFont="1" applyFill="1" applyBorder="1" applyAlignment="1">
      <alignment horizontal="center" vertical="center" wrapText="1"/>
    </xf>
    <xf numFmtId="0" fontId="48" fillId="31" borderId="7" xfId="0" applyFont="1" applyFill="1" applyBorder="1" applyAlignment="1">
      <alignment horizontal="center" vertical="center" wrapText="1"/>
    </xf>
    <xf numFmtId="4" fontId="48" fillId="31" borderId="7" xfId="0" applyNumberFormat="1" applyFont="1" applyFill="1" applyBorder="1" applyAlignment="1">
      <alignment horizontal="center" vertical="center" wrapText="1"/>
    </xf>
    <xf numFmtId="3" fontId="3" fillId="31" borderId="1" xfId="0" applyNumberFormat="1" applyFont="1" applyFill="1" applyBorder="1" applyAlignment="1">
      <alignment horizontal="left" vertical="top" wrapText="1"/>
    </xf>
    <xf numFmtId="3" fontId="3" fillId="31" borderId="16" xfId="0" applyNumberFormat="1" applyFont="1" applyFill="1" applyBorder="1" applyAlignment="1">
      <alignment horizontal="left" vertical="top" wrapText="1"/>
    </xf>
    <xf numFmtId="3" fontId="3" fillId="31" borderId="41" xfId="0" applyNumberFormat="1" applyFont="1" applyFill="1" applyBorder="1" applyAlignment="1">
      <alignment horizontal="left" vertical="top" wrapText="1"/>
    </xf>
    <xf numFmtId="0" fontId="5" fillId="12" borderId="14" xfId="0" applyFont="1" applyFill="1" applyBorder="1" applyAlignment="1">
      <alignment horizontal="center"/>
    </xf>
    <xf numFmtId="0" fontId="5" fillId="12" borderId="26" xfId="0" applyFont="1" applyFill="1" applyBorder="1" applyAlignment="1">
      <alignment horizontal="center"/>
    </xf>
    <xf numFmtId="0" fontId="5" fillId="12" borderId="62" xfId="0" applyFont="1" applyFill="1" applyBorder="1" applyAlignment="1">
      <alignment horizont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center" vertical="center"/>
    </xf>
    <xf numFmtId="0" fontId="0" fillId="0" borderId="17" xfId="0" applyBorder="1" applyAlignment="1">
      <alignment horizontal="center" vertical="center"/>
    </xf>
    <xf numFmtId="0" fontId="3" fillId="31" borderId="1" xfId="0" applyFont="1" applyFill="1" applyBorder="1" applyAlignment="1">
      <alignment horizontal="center" wrapText="1"/>
    </xf>
    <xf numFmtId="0" fontId="3" fillId="31" borderId="16" xfId="0" applyFont="1" applyFill="1" applyBorder="1" applyAlignment="1">
      <alignment horizontal="center" wrapText="1"/>
    </xf>
    <xf numFmtId="0" fontId="3" fillId="31" borderId="7" xfId="0" applyFont="1" applyFill="1" applyBorder="1" applyAlignment="1">
      <alignment horizontal="center" wrapText="1"/>
    </xf>
    <xf numFmtId="4" fontId="3" fillId="31" borderId="16" xfId="0" applyNumberFormat="1" applyFont="1" applyFill="1" applyBorder="1" applyAlignment="1">
      <alignment horizontal="center" vertical="center" wrapText="1"/>
    </xf>
    <xf numFmtId="0" fontId="56" fillId="31" borderId="1" xfId="0" applyFont="1" applyFill="1" applyBorder="1" applyAlignment="1">
      <alignment wrapText="1"/>
    </xf>
    <xf numFmtId="0" fontId="56" fillId="31" borderId="16" xfId="0" applyFont="1" applyFill="1" applyBorder="1" applyAlignment="1">
      <alignment wrapText="1"/>
    </xf>
    <xf numFmtId="0" fontId="56" fillId="31" borderId="7" xfId="0" applyFont="1" applyFill="1" applyBorder="1" applyAlignment="1">
      <alignment wrapText="1"/>
    </xf>
    <xf numFmtId="0" fontId="8" fillId="0" borderId="57"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3"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49" fillId="31" borderId="7" xfId="0" applyFont="1" applyFill="1" applyBorder="1" applyAlignment="1">
      <alignment horizontal="center" vertical="center" wrapText="1"/>
    </xf>
    <xf numFmtId="165" fontId="6" fillId="6" borderId="51" xfId="0" applyNumberFormat="1" applyFont="1" applyFill="1" applyBorder="1" applyAlignment="1">
      <alignment horizontal="center" vertical="center"/>
    </xf>
    <xf numFmtId="4" fontId="4" fillId="31" borderId="6" xfId="0" applyNumberFormat="1" applyFont="1" applyFill="1" applyBorder="1" applyAlignment="1">
      <alignment horizontal="center" vertical="center"/>
    </xf>
    <xf numFmtId="0" fontId="0" fillId="0" borderId="6" xfId="0" applyBorder="1" applyAlignment="1">
      <alignment horizontal="center" vertical="center"/>
    </xf>
    <xf numFmtId="4" fontId="4" fillId="31" borderId="16" xfId="0" applyNumberFormat="1" applyFont="1" applyFill="1" applyBorder="1" applyAlignment="1">
      <alignment horizontal="center" vertical="center"/>
    </xf>
    <xf numFmtId="165" fontId="3" fillId="31" borderId="16" xfId="0" applyNumberFormat="1" applyFont="1" applyFill="1" applyBorder="1" applyAlignment="1">
      <alignment horizontal="center" vertical="center" wrapText="1"/>
    </xf>
    <xf numFmtId="0" fontId="49" fillId="31" borderId="16" xfId="0" applyFont="1" applyFill="1" applyBorder="1" applyAlignment="1">
      <alignment horizontal="center" wrapText="1"/>
    </xf>
    <xf numFmtId="0" fontId="5" fillId="12" borderId="49" xfId="0" applyFont="1" applyFill="1" applyBorder="1" applyAlignment="1">
      <alignment horizontal="center"/>
    </xf>
    <xf numFmtId="0" fontId="5" fillId="12" borderId="4" xfId="0" applyFont="1" applyFill="1" applyBorder="1" applyAlignment="1">
      <alignment horizontal="center"/>
    </xf>
    <xf numFmtId="0" fontId="5" fillId="12" borderId="23" xfId="0" applyFont="1" applyFill="1" applyBorder="1" applyAlignment="1">
      <alignment horizontal="center"/>
    </xf>
    <xf numFmtId="4" fontId="75" fillId="31" borderId="1" xfId="0" applyNumberFormat="1" applyFont="1" applyFill="1" applyBorder="1" applyAlignment="1">
      <alignment horizontal="center" vertical="center"/>
    </xf>
    <xf numFmtId="0" fontId="76" fillId="31" borderId="16" xfId="0" applyFont="1" applyFill="1" applyBorder="1" applyAlignment="1">
      <alignment horizontal="center" vertical="center"/>
    </xf>
    <xf numFmtId="0" fontId="76" fillId="31" borderId="7" xfId="0" applyFont="1" applyFill="1" applyBorder="1" applyAlignment="1">
      <alignment horizontal="center" vertical="center"/>
    </xf>
    <xf numFmtId="0" fontId="1" fillId="0" borderId="21" xfId="0" applyFont="1" applyBorder="1" applyAlignment="1">
      <alignment horizontal="center" vertical="center"/>
    </xf>
    <xf numFmtId="4" fontId="4" fillId="31" borderId="25" xfId="0" applyNumberFormat="1" applyFont="1" applyFill="1" applyBorder="1" applyAlignment="1">
      <alignment horizontal="center" vertical="center"/>
    </xf>
    <xf numFmtId="0" fontId="0" fillId="31" borderId="6" xfId="0" applyFill="1" applyBorder="1" applyAlignment="1">
      <alignment horizontal="center" vertical="center"/>
    </xf>
    <xf numFmtId="4" fontId="4" fillId="31" borderId="7" xfId="0" applyNumberFormat="1" applyFont="1" applyFill="1" applyBorder="1" applyAlignment="1">
      <alignment horizontal="center" vertical="center"/>
    </xf>
    <xf numFmtId="165" fontId="6" fillId="31" borderId="6" xfId="0" applyNumberFormat="1" applyFont="1" applyFill="1" applyBorder="1" applyAlignment="1">
      <alignment horizontal="center" vertical="center"/>
    </xf>
  </cellXfs>
  <cellStyles count="3">
    <cellStyle name="Обычный" xfId="0" builtinId="0"/>
    <cellStyle name="Пояснение" xfId="1" builtinId="53" customBuiltin="1"/>
    <cellStyle name="Финансовый" xfId="2"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08080"/>
      <rgbColor rgb="FF9999FF"/>
      <rgbColor rgb="FF993366"/>
      <rgbColor rgb="FFFFFFCC"/>
      <rgbColor rgb="FFDEEBF7"/>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4B183"/>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D6C1FF"/>
      <color rgb="FFFFCCCC"/>
      <color rgb="FFFFFF99"/>
      <color rgb="FFE3D5FF"/>
      <color rgb="FFC5E0B4"/>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4;&#1072;&#1073;&#1083;&#1086;&#1085;%20&#1086;&#1090;&#1095;&#1077;&#1090;&#1072;%202020%20&#1053;&#1040;&#1062;&#1055;&#1056;&#1054;&#1045;&#1050;&#1058;&#106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1 (ОТЧЕТНЫЙ ПЕРИОД) "/>
      <sheetName val="Приложение 2 (СВОД)"/>
      <sheetName val="ЗАВЕРШЕННЫЕ МЕРОПРИЯТИЯ"/>
    </sheetNames>
    <sheetDataSet>
      <sheetData sheetId="0">
        <row r="2">
          <cell r="A2" t="str">
            <v xml:space="preserve">ИНФОРМАЦИЯ
 по показателям и мероприятиям дорожных карт по достижению показателей
 Указа Президента Российской Федерации от 07.05.2018 № 204
муниципальное образование </v>
          </cell>
        </row>
      </sheetData>
      <sheetData sheetId="1">
        <row r="132">
          <cell r="A132" t="str">
            <v>ИНЫЕ РАСХОДЫ МУНИЦИПАЛЬНЫХ ОБРАЗОВАНИЙ</v>
          </cell>
        </row>
      </sheetData>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S701"/>
  <sheetViews>
    <sheetView tabSelected="1" zoomScale="50" zoomScaleNormal="50" zoomScaleSheetLayoutView="50" workbookViewId="0">
      <pane xSplit="4" ySplit="4" topLeftCell="E95" activePane="bottomRight" state="frozen"/>
      <selection pane="topRight" activeCell="E1" sqref="E1"/>
      <selection pane="bottomLeft" activeCell="A5" sqref="A5"/>
      <selection pane="bottomRight" activeCell="J107" sqref="J107:J110"/>
    </sheetView>
  </sheetViews>
  <sheetFormatPr defaultRowHeight="20.25"/>
  <cols>
    <col min="1" max="1" width="7.42578125" style="286" customWidth="1"/>
    <col min="2" max="2" width="65.28515625" style="288" customWidth="1"/>
    <col min="3" max="3" width="14.5703125" style="288" customWidth="1"/>
    <col min="4" max="4" width="25.140625" style="289" customWidth="1"/>
    <col min="5" max="5" width="21.7109375" style="288" customWidth="1"/>
    <col min="6" max="6" width="21.85546875" style="288" customWidth="1"/>
    <col min="7" max="7" width="22.42578125" style="288" customWidth="1"/>
    <col min="8" max="8" width="18.28515625" style="288" customWidth="1"/>
    <col min="9" max="9" width="17.140625" style="288" customWidth="1"/>
    <col min="10" max="10" width="68.28515625" style="288" customWidth="1"/>
    <col min="11" max="11" width="22.85546875" style="288" customWidth="1"/>
    <col min="12" max="13" width="14.140625" style="288" customWidth="1"/>
    <col min="14" max="14" width="17.5703125" style="288" customWidth="1"/>
    <col min="15" max="16384" width="9.140625" style="291"/>
  </cols>
  <sheetData>
    <row r="1" spans="1:14" ht="25.5">
      <c r="B1" s="287" t="s">
        <v>72</v>
      </c>
      <c r="N1" s="290" t="s">
        <v>26</v>
      </c>
    </row>
    <row r="2" spans="1:14" ht="107.25" customHeight="1" thickBot="1">
      <c r="A2" s="978" t="s">
        <v>182</v>
      </c>
      <c r="B2" s="978"/>
      <c r="C2" s="978"/>
      <c r="D2" s="978"/>
      <c r="E2" s="978"/>
      <c r="F2" s="978"/>
      <c r="G2" s="978"/>
      <c r="H2" s="978"/>
      <c r="I2" s="978"/>
      <c r="J2" s="978"/>
      <c r="K2" s="480"/>
      <c r="L2" s="970"/>
      <c r="M2" s="970"/>
      <c r="N2" s="970"/>
    </row>
    <row r="3" spans="1:14" ht="80.25" customHeight="1" thickBot="1">
      <c r="A3" s="14" t="s">
        <v>0</v>
      </c>
      <c r="B3" s="15" t="s">
        <v>1</v>
      </c>
      <c r="C3" s="979" t="s">
        <v>2</v>
      </c>
      <c r="D3" s="980"/>
      <c r="E3" s="981" t="s">
        <v>3</v>
      </c>
      <c r="F3" s="982"/>
      <c r="G3" s="983"/>
      <c r="H3" s="983"/>
      <c r="I3" s="983"/>
      <c r="J3" s="984" t="s">
        <v>20</v>
      </c>
      <c r="K3" s="531" t="s">
        <v>353</v>
      </c>
      <c r="L3" s="989" t="s">
        <v>354</v>
      </c>
      <c r="M3" s="990"/>
      <c r="N3" s="991" t="s">
        <v>25</v>
      </c>
    </row>
    <row r="4" spans="1:14" ht="150" customHeight="1" thickBot="1">
      <c r="A4" s="14"/>
      <c r="B4" s="127" t="s">
        <v>95</v>
      </c>
      <c r="C4" s="555" t="s">
        <v>4</v>
      </c>
      <c r="D4" s="17" t="s">
        <v>5</v>
      </c>
      <c r="E4" s="19" t="s">
        <v>22</v>
      </c>
      <c r="F4" s="526" t="s">
        <v>19</v>
      </c>
      <c r="G4" s="528" t="s">
        <v>386</v>
      </c>
      <c r="H4" s="529" t="s">
        <v>21</v>
      </c>
      <c r="I4" s="530" t="s">
        <v>6</v>
      </c>
      <c r="J4" s="985"/>
      <c r="K4" s="532" t="s">
        <v>344</v>
      </c>
      <c r="L4" s="18" t="s">
        <v>7</v>
      </c>
      <c r="M4" s="25" t="s">
        <v>8</v>
      </c>
      <c r="N4" s="992"/>
    </row>
    <row r="5" spans="1:14" s="293" customFormat="1" ht="24.75" customHeight="1" thickBot="1">
      <c r="A5" s="993"/>
      <c r="B5" s="996" t="s">
        <v>50</v>
      </c>
      <c r="C5" s="999"/>
      <c r="D5" s="292" t="s">
        <v>9</v>
      </c>
      <c r="E5" s="270">
        <f t="shared" ref="E5" si="0">E6+E7+E8</f>
        <v>279.06700000000001</v>
      </c>
      <c r="F5" s="270">
        <f t="shared" ref="F5:N5" si="1">F6+F7+F8</f>
        <v>111.22500000000002</v>
      </c>
      <c r="G5" s="527">
        <f t="shared" si="1"/>
        <v>13.749000000000001</v>
      </c>
      <c r="H5" s="527">
        <f t="shared" ref="H5:I5" si="2">H6+H7+H8</f>
        <v>407.43616399999996</v>
      </c>
      <c r="I5" s="527">
        <f t="shared" si="2"/>
        <v>396.39636400000001</v>
      </c>
      <c r="J5" s="986"/>
      <c r="K5" s="270">
        <f t="shared" ref="K5" si="3">K6+K7+K8</f>
        <v>206.2405</v>
      </c>
      <c r="L5" s="270">
        <f t="shared" si="1"/>
        <v>322.52124299999997</v>
      </c>
      <c r="M5" s="270">
        <f t="shared" si="1"/>
        <v>339.879414</v>
      </c>
      <c r="N5" s="270">
        <f t="shared" si="1"/>
        <v>1951.5406849999999</v>
      </c>
    </row>
    <row r="6" spans="1:14" s="293" customFormat="1" ht="24.75" customHeight="1" thickBot="1">
      <c r="A6" s="994"/>
      <c r="B6" s="997"/>
      <c r="C6" s="1000"/>
      <c r="D6" s="292" t="s">
        <v>18</v>
      </c>
      <c r="E6" s="270">
        <f t="shared" ref="E6:I8" si="4">E11+E585</f>
        <v>24.4024</v>
      </c>
      <c r="F6" s="270">
        <f t="shared" si="4"/>
        <v>6.726</v>
      </c>
      <c r="G6" s="270">
        <f t="shared" si="4"/>
        <v>0</v>
      </c>
      <c r="H6" s="270">
        <f t="shared" si="4"/>
        <v>50.658743000000001</v>
      </c>
      <c r="I6" s="270">
        <f t="shared" si="4"/>
        <v>47.598742999999999</v>
      </c>
      <c r="J6" s="987"/>
      <c r="K6" s="270">
        <f t="shared" ref="K6:N8" si="5">K11+K585</f>
        <v>30.23</v>
      </c>
      <c r="L6" s="270">
        <f t="shared" si="5"/>
        <v>74.575828999999999</v>
      </c>
      <c r="M6" s="270">
        <f t="shared" si="5"/>
        <v>79.510000000000005</v>
      </c>
      <c r="N6" s="270">
        <f t="shared" si="5"/>
        <v>306.97571499999998</v>
      </c>
    </row>
    <row r="7" spans="1:14" s="293" customFormat="1" ht="24.75" customHeight="1" thickBot="1">
      <c r="A7" s="994"/>
      <c r="B7" s="997"/>
      <c r="C7" s="1000"/>
      <c r="D7" s="292" t="s">
        <v>10</v>
      </c>
      <c r="E7" s="270">
        <f t="shared" si="4"/>
        <v>160.63909999999998</v>
      </c>
      <c r="F7" s="270">
        <f t="shared" si="4"/>
        <v>16.445</v>
      </c>
      <c r="G7" s="270">
        <f t="shared" si="4"/>
        <v>1.1800000000000002</v>
      </c>
      <c r="H7" s="270">
        <f t="shared" si="4"/>
        <v>257.48362099999997</v>
      </c>
      <c r="I7" s="270">
        <f t="shared" si="4"/>
        <v>247.01662099999999</v>
      </c>
      <c r="J7" s="987"/>
      <c r="K7" s="270">
        <f t="shared" si="5"/>
        <v>115.04900000000001</v>
      </c>
      <c r="L7" s="270">
        <f t="shared" si="5"/>
        <v>145.79441399999999</v>
      </c>
      <c r="M7" s="270">
        <f t="shared" si="5"/>
        <v>156.63841400000001</v>
      </c>
      <c r="N7" s="270">
        <f t="shared" si="5"/>
        <v>1082.6211699999999</v>
      </c>
    </row>
    <row r="8" spans="1:14" s="293" customFormat="1" ht="24.75" customHeight="1" thickBot="1">
      <c r="A8" s="995"/>
      <c r="B8" s="998"/>
      <c r="C8" s="1001"/>
      <c r="D8" s="292" t="s">
        <v>11</v>
      </c>
      <c r="E8" s="270">
        <f t="shared" si="4"/>
        <v>94.025499999999994</v>
      </c>
      <c r="F8" s="270">
        <f t="shared" si="4"/>
        <v>88.054000000000016</v>
      </c>
      <c r="G8" s="270">
        <f t="shared" si="4"/>
        <v>12.569000000000001</v>
      </c>
      <c r="H8" s="270">
        <f t="shared" si="4"/>
        <v>99.29379999999999</v>
      </c>
      <c r="I8" s="270">
        <f t="shared" si="4"/>
        <v>101.78099999999999</v>
      </c>
      <c r="J8" s="988"/>
      <c r="K8" s="270">
        <f t="shared" si="5"/>
        <v>60.961500000000001</v>
      </c>
      <c r="L8" s="270">
        <f t="shared" si="5"/>
        <v>102.151</v>
      </c>
      <c r="M8" s="270">
        <f t="shared" si="5"/>
        <v>103.73099999999999</v>
      </c>
      <c r="N8" s="270">
        <f t="shared" si="5"/>
        <v>561.9437999999999</v>
      </c>
    </row>
    <row r="9" spans="1:14" s="297" customFormat="1" ht="11.25" customHeight="1" thickBot="1">
      <c r="A9" s="41"/>
      <c r="B9" s="294"/>
      <c r="C9" s="295"/>
      <c r="D9" s="296"/>
      <c r="E9" s="43"/>
      <c r="F9" s="43"/>
      <c r="G9" s="43"/>
      <c r="H9" s="43"/>
      <c r="I9" s="43"/>
      <c r="J9" s="43"/>
      <c r="K9" s="43"/>
      <c r="L9" s="43"/>
      <c r="M9" s="43"/>
      <c r="N9" s="44"/>
    </row>
    <row r="10" spans="1:14" s="293" customFormat="1" ht="24.75" customHeight="1">
      <c r="A10" s="1047"/>
      <c r="B10" s="1061" t="s">
        <v>39</v>
      </c>
      <c r="C10" s="1064"/>
      <c r="D10" s="298" t="s">
        <v>9</v>
      </c>
      <c r="E10" s="59">
        <f t="shared" ref="E10" si="6">SUM(E11:E13)</f>
        <v>182.97499999999997</v>
      </c>
      <c r="F10" s="59">
        <f t="shared" ref="F10:G10" si="7">SUM(F11:F13)</f>
        <v>103.18300000000001</v>
      </c>
      <c r="G10" s="59">
        <f t="shared" si="7"/>
        <v>13.576000000000001</v>
      </c>
      <c r="H10" s="59">
        <f t="shared" ref="H10:I10" si="8">SUM(H11:H13)</f>
        <v>350.836164</v>
      </c>
      <c r="I10" s="59">
        <f t="shared" si="8"/>
        <v>329.29636399999998</v>
      </c>
      <c r="J10" s="1005" t="s">
        <v>151</v>
      </c>
      <c r="K10" s="59">
        <f t="shared" ref="K10" si="9">SUM(K11:K13)</f>
        <v>148.4085</v>
      </c>
      <c r="L10" s="59">
        <f t="shared" ref="L10" si="10">SUM(L11:L13)</f>
        <v>245.22124299999999</v>
      </c>
      <c r="M10" s="59">
        <f t="shared" ref="M10" si="11">SUM(M11:M13)</f>
        <v>252.17941400000001</v>
      </c>
      <c r="N10" s="60">
        <f t="shared" ref="N10" si="12">SUM(N11:N13)</f>
        <v>1508.9166849999999</v>
      </c>
    </row>
    <row r="11" spans="1:14" s="293" customFormat="1" ht="24.75" customHeight="1">
      <c r="A11" s="1048"/>
      <c r="B11" s="1062"/>
      <c r="C11" s="1065"/>
      <c r="D11" s="299" t="s">
        <v>18</v>
      </c>
      <c r="E11" s="70">
        <f t="shared" ref="E11:I13" si="13">E160+E199+E371+E396+E417+E430+E445+E458+E531+E547+E562+E575</f>
        <v>24.4024</v>
      </c>
      <c r="F11" s="70">
        <f t="shared" si="13"/>
        <v>6.726</v>
      </c>
      <c r="G11" s="70">
        <f t="shared" si="13"/>
        <v>0</v>
      </c>
      <c r="H11" s="70">
        <f t="shared" si="13"/>
        <v>50.658743000000001</v>
      </c>
      <c r="I11" s="70">
        <f t="shared" si="13"/>
        <v>47.598742999999999</v>
      </c>
      <c r="J11" s="1006"/>
      <c r="K11" s="70">
        <f t="shared" ref="K11:M13" si="14">K160+K199+K371+K396+K417+K430+K445+K458+K531+K547+K562+K575</f>
        <v>30.23</v>
      </c>
      <c r="L11" s="70">
        <f t="shared" si="14"/>
        <v>74.575828999999999</v>
      </c>
      <c r="M11" s="70">
        <f t="shared" si="14"/>
        <v>79.510000000000005</v>
      </c>
      <c r="N11" s="67">
        <f>E11+H11+I11+K11+L11+M11</f>
        <v>306.97571499999998</v>
      </c>
    </row>
    <row r="12" spans="1:14" s="293" customFormat="1" ht="24.75" customHeight="1">
      <c r="A12" s="1048"/>
      <c r="B12" s="1062"/>
      <c r="C12" s="1065"/>
      <c r="D12" s="299" t="s">
        <v>10</v>
      </c>
      <c r="E12" s="70">
        <f t="shared" si="13"/>
        <v>68.326099999999983</v>
      </c>
      <c r="F12" s="70">
        <f t="shared" si="13"/>
        <v>8.8149999999999995</v>
      </c>
      <c r="G12" s="70">
        <f t="shared" si="13"/>
        <v>1.1800000000000002</v>
      </c>
      <c r="H12" s="70">
        <f t="shared" si="13"/>
        <v>203.483621</v>
      </c>
      <c r="I12" s="70">
        <f t="shared" si="13"/>
        <v>183.01662099999999</v>
      </c>
      <c r="J12" s="1006"/>
      <c r="K12" s="70">
        <f t="shared" si="14"/>
        <v>59.273000000000003</v>
      </c>
      <c r="L12" s="70">
        <f t="shared" si="14"/>
        <v>71.794413999999989</v>
      </c>
      <c r="M12" s="70">
        <f t="shared" si="14"/>
        <v>72.638414000000012</v>
      </c>
      <c r="N12" s="67">
        <f t="shared" ref="N12:N13" si="15">E12+H12+I12+K12+L12+M12</f>
        <v>658.53216999999995</v>
      </c>
    </row>
    <row r="13" spans="1:14" s="293" customFormat="1" ht="24.75" customHeight="1" thickBot="1">
      <c r="A13" s="1049"/>
      <c r="B13" s="1063"/>
      <c r="C13" s="1066"/>
      <c r="D13" s="300" t="s">
        <v>11</v>
      </c>
      <c r="E13" s="68">
        <f t="shared" si="13"/>
        <v>90.246499999999997</v>
      </c>
      <c r="F13" s="68">
        <f t="shared" si="13"/>
        <v>87.64200000000001</v>
      </c>
      <c r="G13" s="68">
        <f t="shared" si="13"/>
        <v>12.396000000000001</v>
      </c>
      <c r="H13" s="68">
        <f t="shared" si="13"/>
        <v>96.693799999999996</v>
      </c>
      <c r="I13" s="68">
        <f t="shared" si="13"/>
        <v>98.680999999999997</v>
      </c>
      <c r="J13" s="1007"/>
      <c r="K13" s="68">
        <f t="shared" si="14"/>
        <v>58.905500000000004</v>
      </c>
      <c r="L13" s="68">
        <f t="shared" si="14"/>
        <v>98.850999999999999</v>
      </c>
      <c r="M13" s="68">
        <f t="shared" si="14"/>
        <v>100.03099999999999</v>
      </c>
      <c r="N13" s="67">
        <f t="shared" si="15"/>
        <v>543.40879999999993</v>
      </c>
    </row>
    <row r="14" spans="1:14" s="297" customFormat="1" ht="11.25" customHeight="1" thickBot="1">
      <c r="A14" s="73"/>
      <c r="B14" s="296"/>
      <c r="C14" s="295"/>
      <c r="D14" s="296"/>
      <c r="E14" s="301"/>
      <c r="F14" s="301"/>
      <c r="G14" s="301"/>
      <c r="H14" s="301"/>
      <c r="I14" s="301"/>
      <c r="J14" s="301"/>
      <c r="K14" s="301"/>
      <c r="L14" s="301"/>
      <c r="M14" s="301"/>
      <c r="N14" s="302"/>
    </row>
    <row r="15" spans="1:14" ht="66.75" customHeight="1" thickBot="1">
      <c r="A15" s="51"/>
      <c r="B15" s="52"/>
      <c r="C15" s="52"/>
      <c r="D15" s="52"/>
      <c r="E15" s="77" t="s">
        <v>82</v>
      </c>
      <c r="F15" s="76" t="s">
        <v>52</v>
      </c>
      <c r="G15" s="78"/>
      <c r="H15" s="52"/>
      <c r="I15" s="52"/>
      <c r="J15" s="52"/>
      <c r="K15" s="52"/>
      <c r="L15" s="52"/>
      <c r="M15" s="52"/>
      <c r="N15" s="53"/>
    </row>
    <row r="16" spans="1:14" ht="21" customHeight="1" thickBot="1">
      <c r="A16" s="963" t="s">
        <v>98</v>
      </c>
      <c r="B16" s="964"/>
      <c r="C16" s="964"/>
      <c r="D16" s="964"/>
      <c r="E16" s="964"/>
      <c r="F16" s="964"/>
      <c r="G16" s="964"/>
      <c r="H16" s="964"/>
      <c r="I16" s="964"/>
      <c r="J16" s="964"/>
      <c r="K16" s="964"/>
      <c r="L16" s="964"/>
      <c r="M16" s="964"/>
      <c r="N16" s="974"/>
    </row>
    <row r="17" spans="1:18" ht="64.5" customHeight="1">
      <c r="A17" s="859" t="s">
        <v>12</v>
      </c>
      <c r="B17" s="22" t="s">
        <v>97</v>
      </c>
      <c r="C17" s="61"/>
      <c r="D17" s="62"/>
      <c r="E17" s="61"/>
      <c r="F17" s="61"/>
      <c r="G17" s="61"/>
      <c r="H17" s="61"/>
      <c r="I17" s="64"/>
      <c r="J17" s="63"/>
      <c r="K17" s="63"/>
      <c r="L17" s="64"/>
      <c r="M17" s="64"/>
      <c r="N17" s="65"/>
    </row>
    <row r="18" spans="1:18" ht="54" customHeight="1">
      <c r="A18" s="962"/>
      <c r="B18" s="258" t="s">
        <v>95</v>
      </c>
      <c r="C18" s="20">
        <v>422</v>
      </c>
      <c r="D18" s="343" t="s">
        <v>96</v>
      </c>
      <c r="E18" s="20">
        <v>487</v>
      </c>
      <c r="F18" s="20"/>
      <c r="G18" s="20">
        <v>28</v>
      </c>
      <c r="H18" s="20">
        <v>478</v>
      </c>
      <c r="I18" s="20">
        <v>470</v>
      </c>
      <c r="J18" s="590" t="s">
        <v>387</v>
      </c>
      <c r="K18" s="29"/>
      <c r="L18" s="20">
        <v>461</v>
      </c>
      <c r="M18" s="20">
        <v>453</v>
      </c>
      <c r="N18" s="21"/>
    </row>
    <row r="19" spans="1:18" s="303" customFormat="1" ht="26.25" customHeight="1">
      <c r="A19" s="10"/>
      <c r="B19" s="11" t="s">
        <v>14</v>
      </c>
      <c r="C19" s="924" t="s">
        <v>15</v>
      </c>
      <c r="D19" s="925"/>
      <c r="E19" s="925"/>
      <c r="F19" s="925"/>
      <c r="G19" s="925"/>
      <c r="H19" s="925"/>
      <c r="I19" s="925"/>
      <c r="J19" s="925"/>
      <c r="K19" s="546"/>
      <c r="L19" s="926"/>
      <c r="M19" s="926"/>
      <c r="N19" s="927"/>
      <c r="R19" s="534"/>
    </row>
    <row r="20" spans="1:18" s="297" customFormat="1" ht="21.75" customHeight="1">
      <c r="A20" s="872" t="s">
        <v>16</v>
      </c>
      <c r="B20" s="888" t="s">
        <v>33</v>
      </c>
      <c r="C20" s="975"/>
      <c r="D20" s="535" t="s">
        <v>17</v>
      </c>
      <c r="E20" s="56">
        <f t="shared" ref="E20:M20" si="16">SUM(E21:E23)</f>
        <v>0</v>
      </c>
      <c r="F20" s="56">
        <f t="shared" si="16"/>
        <v>0</v>
      </c>
      <c r="G20" s="56">
        <f t="shared" si="16"/>
        <v>0</v>
      </c>
      <c r="H20" s="56">
        <f t="shared" ref="H20:I20" si="17">SUM(H21:H23)</f>
        <v>0</v>
      </c>
      <c r="I20" s="56">
        <f t="shared" si="17"/>
        <v>0</v>
      </c>
      <c r="J20" s="934"/>
      <c r="K20" s="56">
        <f t="shared" ref="K20" si="18">SUM(K21:K23)</f>
        <v>0</v>
      </c>
      <c r="L20" s="56">
        <f t="shared" si="16"/>
        <v>0</v>
      </c>
      <c r="M20" s="56">
        <f t="shared" si="16"/>
        <v>0</v>
      </c>
      <c r="N20" s="222">
        <f t="shared" ref="N20" si="19">E20+H20+I20+K20+L20+M20</f>
        <v>0</v>
      </c>
    </row>
    <row r="21" spans="1:18" s="303" customFormat="1" ht="21.75" customHeight="1">
      <c r="A21" s="873"/>
      <c r="B21" s="893"/>
      <c r="C21" s="976"/>
      <c r="D21" s="198" t="s">
        <v>18</v>
      </c>
      <c r="E21" s="197">
        <v>0</v>
      </c>
      <c r="F21" s="197">
        <v>0</v>
      </c>
      <c r="G21" s="197">
        <v>0</v>
      </c>
      <c r="H21" s="197">
        <v>0</v>
      </c>
      <c r="I21" s="197">
        <v>0</v>
      </c>
      <c r="J21" s="935"/>
      <c r="K21" s="197">
        <v>0</v>
      </c>
      <c r="L21" s="197">
        <v>0</v>
      </c>
      <c r="M21" s="197">
        <v>0</v>
      </c>
      <c r="N21" s="222">
        <f>E21+H21+I21+K21+L21+M21</f>
        <v>0</v>
      </c>
    </row>
    <row r="22" spans="1:18" s="303" customFormat="1" ht="21.75" customHeight="1">
      <c r="A22" s="873"/>
      <c r="B22" s="893"/>
      <c r="C22" s="976"/>
      <c r="D22" s="198" t="s">
        <v>10</v>
      </c>
      <c r="E22" s="197">
        <v>0</v>
      </c>
      <c r="F22" s="197">
        <v>0</v>
      </c>
      <c r="G22" s="197">
        <v>0</v>
      </c>
      <c r="H22" s="197">
        <v>0</v>
      </c>
      <c r="I22" s="197">
        <v>0</v>
      </c>
      <c r="J22" s="935"/>
      <c r="K22" s="197">
        <v>0</v>
      </c>
      <c r="L22" s="197">
        <v>0</v>
      </c>
      <c r="M22" s="197">
        <v>0</v>
      </c>
      <c r="N22" s="222">
        <f t="shared" ref="N22:N23" si="20">E22+H22+I22+K22+L22+M22</f>
        <v>0</v>
      </c>
    </row>
    <row r="23" spans="1:18" s="303" customFormat="1" ht="21.75" customHeight="1" thickBot="1">
      <c r="A23" s="874"/>
      <c r="B23" s="894"/>
      <c r="C23" s="977"/>
      <c r="D23" s="304" t="s">
        <v>11</v>
      </c>
      <c r="E23" s="197">
        <v>0</v>
      </c>
      <c r="F23" s="197">
        <v>0</v>
      </c>
      <c r="G23" s="197">
        <v>0</v>
      </c>
      <c r="H23" s="197">
        <v>0</v>
      </c>
      <c r="I23" s="197">
        <v>0</v>
      </c>
      <c r="J23" s="936"/>
      <c r="K23" s="197">
        <v>0</v>
      </c>
      <c r="L23" s="197">
        <v>0</v>
      </c>
      <c r="M23" s="197">
        <v>0</v>
      </c>
      <c r="N23" s="222">
        <f t="shared" si="20"/>
        <v>0</v>
      </c>
    </row>
    <row r="24" spans="1:18" ht="22.5" customHeight="1" thickBot="1">
      <c r="A24" s="971" t="s">
        <v>99</v>
      </c>
      <c r="B24" s="972"/>
      <c r="C24" s="972"/>
      <c r="D24" s="972"/>
      <c r="E24" s="972"/>
      <c r="F24" s="972"/>
      <c r="G24" s="972"/>
      <c r="H24" s="972"/>
      <c r="I24" s="972"/>
      <c r="J24" s="972"/>
      <c r="K24" s="972"/>
      <c r="L24" s="972"/>
      <c r="M24" s="972"/>
      <c r="N24" s="973"/>
    </row>
    <row r="25" spans="1:18" ht="75.75" customHeight="1">
      <c r="A25" s="1002" t="s">
        <v>28</v>
      </c>
      <c r="B25" s="22" t="s">
        <v>100</v>
      </c>
      <c r="C25" s="23"/>
      <c r="D25" s="259"/>
      <c r="E25" s="23"/>
      <c r="F25" s="23"/>
      <c r="G25" s="23"/>
      <c r="H25" s="23"/>
      <c r="I25" s="4"/>
      <c r="J25" s="30"/>
      <c r="K25" s="479"/>
      <c r="L25" s="4"/>
      <c r="M25" s="4"/>
      <c r="N25" s="26"/>
    </row>
    <row r="26" spans="1:18" ht="185.25" customHeight="1">
      <c r="A26" s="1003"/>
      <c r="B26" s="260" t="s">
        <v>95</v>
      </c>
      <c r="C26" s="591">
        <v>61.6</v>
      </c>
      <c r="D26" s="229" t="s">
        <v>101</v>
      </c>
      <c r="E26" s="591">
        <v>63.9</v>
      </c>
      <c r="F26" s="591"/>
      <c r="G26" s="592">
        <v>10</v>
      </c>
      <c r="H26" s="591">
        <v>64.3</v>
      </c>
      <c r="I26" s="591">
        <v>64.7</v>
      </c>
      <c r="J26" s="593" t="s">
        <v>388</v>
      </c>
      <c r="K26" s="594"/>
      <c r="L26" s="591">
        <v>65.099999999999994</v>
      </c>
      <c r="M26" s="591">
        <v>65.5</v>
      </c>
      <c r="N26" s="8"/>
      <c r="P26" s="291" t="s">
        <v>312</v>
      </c>
    </row>
    <row r="27" spans="1:18" ht="108.75" customHeight="1">
      <c r="A27" s="1004" t="s">
        <v>102</v>
      </c>
      <c r="B27" s="595" t="s">
        <v>105</v>
      </c>
      <c r="C27" s="596"/>
      <c r="D27" s="597"/>
      <c r="E27" s="596"/>
      <c r="F27" s="596"/>
      <c r="G27" s="344"/>
      <c r="H27" s="596"/>
      <c r="I27" s="596"/>
      <c r="J27" s="598"/>
      <c r="K27" s="598"/>
      <c r="L27" s="596"/>
      <c r="M27" s="596"/>
      <c r="N27" s="599"/>
    </row>
    <row r="28" spans="1:18" ht="263.25" customHeight="1">
      <c r="A28" s="1004"/>
      <c r="B28" s="260" t="s">
        <v>95</v>
      </c>
      <c r="C28" s="318"/>
      <c r="D28" s="229">
        <v>43101</v>
      </c>
      <c r="E28" s="318">
        <v>16</v>
      </c>
      <c r="F28" s="318"/>
      <c r="G28" s="319">
        <v>0</v>
      </c>
      <c r="H28" s="318">
        <v>20</v>
      </c>
      <c r="I28" s="318">
        <v>25</v>
      </c>
      <c r="J28" s="600" t="s">
        <v>383</v>
      </c>
      <c r="K28" s="601"/>
      <c r="L28" s="318">
        <v>25</v>
      </c>
      <c r="M28" s="318">
        <v>25</v>
      </c>
      <c r="N28" s="8"/>
    </row>
    <row r="29" spans="1:18" ht="42.75" customHeight="1">
      <c r="A29" s="1004" t="s">
        <v>103</v>
      </c>
      <c r="B29" s="602" t="s">
        <v>106</v>
      </c>
      <c r="C29" s="603"/>
      <c r="D29" s="604"/>
      <c r="E29" s="605"/>
      <c r="F29" s="605"/>
      <c r="G29" s="606"/>
      <c r="H29" s="605"/>
      <c r="I29" s="318"/>
      <c r="J29" s="607"/>
      <c r="K29" s="607"/>
      <c r="L29" s="318"/>
      <c r="M29" s="318"/>
      <c r="N29" s="8"/>
    </row>
    <row r="30" spans="1:18" ht="42.75" customHeight="1">
      <c r="A30" s="1004"/>
      <c r="B30" s="608" t="s">
        <v>95</v>
      </c>
      <c r="C30" s="318">
        <v>97</v>
      </c>
      <c r="D30" s="229" t="s">
        <v>107</v>
      </c>
      <c r="E30" s="318">
        <v>100</v>
      </c>
      <c r="F30" s="318"/>
      <c r="G30" s="319">
        <v>100</v>
      </c>
      <c r="H30" s="318">
        <v>100</v>
      </c>
      <c r="I30" s="318">
        <v>100</v>
      </c>
      <c r="J30" s="607"/>
      <c r="K30" s="607"/>
      <c r="L30" s="318">
        <v>100</v>
      </c>
      <c r="M30" s="318">
        <v>100</v>
      </c>
      <c r="N30" s="319"/>
    </row>
    <row r="31" spans="1:18" ht="218.25" customHeight="1">
      <c r="A31" s="1004" t="s">
        <v>104</v>
      </c>
      <c r="B31" s="609" t="s">
        <v>108</v>
      </c>
      <c r="C31" s="610"/>
      <c r="D31" s="611"/>
      <c r="E31" s="596"/>
      <c r="F31" s="596"/>
      <c r="G31" s="344"/>
      <c r="H31" s="596"/>
      <c r="I31" s="612"/>
      <c r="J31" s="607"/>
      <c r="K31" s="613"/>
      <c r="L31" s="612"/>
      <c r="M31" s="612"/>
      <c r="N31" s="614"/>
    </row>
    <row r="32" spans="1:18" ht="81" customHeight="1">
      <c r="A32" s="1004"/>
      <c r="B32" s="608" t="s">
        <v>95</v>
      </c>
      <c r="C32" s="318">
        <v>538</v>
      </c>
      <c r="D32" s="229" t="s">
        <v>101</v>
      </c>
      <c r="E32" s="318">
        <v>570</v>
      </c>
      <c r="F32" s="318"/>
      <c r="G32" s="615">
        <v>515</v>
      </c>
      <c r="H32" s="318">
        <v>570</v>
      </c>
      <c r="I32" s="318">
        <v>570</v>
      </c>
      <c r="J32" s="607"/>
      <c r="K32" s="607"/>
      <c r="L32" s="318">
        <v>570</v>
      </c>
      <c r="M32" s="318">
        <v>570</v>
      </c>
      <c r="N32" s="319"/>
    </row>
    <row r="33" spans="1:14" ht="24" customHeight="1">
      <c r="A33" s="12"/>
      <c r="B33" s="13" t="s">
        <v>14</v>
      </c>
      <c r="C33" s="933" t="s">
        <v>15</v>
      </c>
      <c r="D33" s="933"/>
      <c r="E33" s="933"/>
      <c r="F33" s="933"/>
      <c r="G33" s="933"/>
      <c r="H33" s="933"/>
      <c r="I33" s="933"/>
      <c r="J33" s="933"/>
      <c r="K33" s="547"/>
      <c r="L33" s="926"/>
      <c r="M33" s="926"/>
      <c r="N33" s="927"/>
    </row>
    <row r="34" spans="1:14" ht="24" customHeight="1">
      <c r="A34" s="966" t="s">
        <v>16</v>
      </c>
      <c r="B34" s="887" t="s">
        <v>109</v>
      </c>
      <c r="C34" s="884" t="s">
        <v>110</v>
      </c>
      <c r="D34" s="230" t="s">
        <v>17</v>
      </c>
      <c r="E34" s="56">
        <f t="shared" ref="E34" si="21">SUM(E35:E37)</f>
        <v>0</v>
      </c>
      <c r="F34" s="56">
        <f>SUM(F35:F37)</f>
        <v>0</v>
      </c>
      <c r="G34" s="56">
        <f t="shared" ref="G34" si="22">SUM(G35:G37)</f>
        <v>0</v>
      </c>
      <c r="H34" s="56">
        <f t="shared" ref="H34:I34" si="23">SUM(H35:H37)</f>
        <v>0</v>
      </c>
      <c r="I34" s="56">
        <f t="shared" si="23"/>
        <v>0</v>
      </c>
      <c r="J34" s="967" t="s">
        <v>356</v>
      </c>
      <c r="K34" s="416">
        <f t="shared" ref="K34" si="24">SUM(K35:K37)</f>
        <v>50.33</v>
      </c>
      <c r="L34" s="56">
        <f t="shared" ref="L34:M34" si="25">SUM(L35:L37)</f>
        <v>0</v>
      </c>
      <c r="M34" s="56">
        <f t="shared" si="25"/>
        <v>0</v>
      </c>
      <c r="N34" s="222">
        <f t="shared" ref="N34:N37" si="26">E34+H34+I34+K34+L34+M34</f>
        <v>50.33</v>
      </c>
    </row>
    <row r="35" spans="1:14" ht="24" customHeight="1">
      <c r="A35" s="966"/>
      <c r="B35" s="887"/>
      <c r="C35" s="955"/>
      <c r="D35" s="231" t="s">
        <v>18</v>
      </c>
      <c r="E35" s="320">
        <v>0</v>
      </c>
      <c r="F35" s="320"/>
      <c r="G35" s="320"/>
      <c r="H35" s="320">
        <v>0</v>
      </c>
      <c r="I35" s="197">
        <v>0</v>
      </c>
      <c r="J35" s="968"/>
      <c r="K35" s="483">
        <v>0</v>
      </c>
      <c r="L35" s="197">
        <v>0</v>
      </c>
      <c r="M35" s="197">
        <v>0</v>
      </c>
      <c r="N35" s="222">
        <f t="shared" si="26"/>
        <v>0</v>
      </c>
    </row>
    <row r="36" spans="1:14" ht="24" customHeight="1">
      <c r="A36" s="966"/>
      <c r="B36" s="887"/>
      <c r="C36" s="955"/>
      <c r="D36" s="231" t="s">
        <v>10</v>
      </c>
      <c r="E36" s="320">
        <v>0</v>
      </c>
      <c r="F36" s="345"/>
      <c r="G36" s="345"/>
      <c r="H36" s="320">
        <v>0</v>
      </c>
      <c r="I36" s="197">
        <v>0</v>
      </c>
      <c r="J36" s="968"/>
      <c r="K36" s="616">
        <v>46.65</v>
      </c>
      <c r="L36" s="197">
        <v>0</v>
      </c>
      <c r="M36" s="197">
        <v>0</v>
      </c>
      <c r="N36" s="222">
        <f t="shared" si="26"/>
        <v>46.65</v>
      </c>
    </row>
    <row r="37" spans="1:14" ht="409.5" customHeight="1">
      <c r="A37" s="889"/>
      <c r="B37" s="888"/>
      <c r="C37" s="955"/>
      <c r="D37" s="232" t="s">
        <v>11</v>
      </c>
      <c r="E37" s="321">
        <v>0</v>
      </c>
      <c r="F37" s="321"/>
      <c r="G37" s="321"/>
      <c r="H37" s="321">
        <v>0</v>
      </c>
      <c r="I37" s="554">
        <v>0</v>
      </c>
      <c r="J37" s="969"/>
      <c r="K37" s="484">
        <v>3.68</v>
      </c>
      <c r="L37" s="554">
        <v>0</v>
      </c>
      <c r="M37" s="554">
        <v>0</v>
      </c>
      <c r="N37" s="222">
        <f t="shared" si="26"/>
        <v>3.68</v>
      </c>
    </row>
    <row r="38" spans="1:14" ht="39" customHeight="1">
      <c r="A38" s="959" t="s">
        <v>111</v>
      </c>
      <c r="B38" s="959"/>
      <c r="C38" s="959"/>
      <c r="D38" s="959"/>
      <c r="E38" s="959"/>
      <c r="F38" s="959"/>
      <c r="G38" s="959"/>
      <c r="H38" s="959"/>
      <c r="I38" s="959"/>
      <c r="J38" s="959"/>
      <c r="K38" s="959"/>
      <c r="L38" s="959"/>
      <c r="M38" s="959"/>
      <c r="N38" s="959"/>
    </row>
    <row r="39" spans="1:14" ht="91.5" customHeight="1">
      <c r="A39" s="617" t="s">
        <v>113</v>
      </c>
      <c r="B39" s="618" t="s">
        <v>112</v>
      </c>
      <c r="C39" s="596"/>
      <c r="D39" s="597"/>
      <c r="E39" s="596"/>
      <c r="F39" s="619"/>
      <c r="G39" s="620" t="s">
        <v>151</v>
      </c>
      <c r="H39" s="620"/>
      <c r="I39" s="236"/>
      <c r="J39" s="236"/>
      <c r="K39" s="236"/>
      <c r="L39" s="236"/>
      <c r="M39" s="236"/>
      <c r="N39" s="236"/>
    </row>
    <row r="40" spans="1:14" ht="204" customHeight="1">
      <c r="A40" s="617"/>
      <c r="B40" s="621" t="s">
        <v>95</v>
      </c>
      <c r="C40" s="318">
        <v>0</v>
      </c>
      <c r="D40" s="229">
        <v>43465</v>
      </c>
      <c r="E40" s="322">
        <v>32</v>
      </c>
      <c r="F40" s="622"/>
      <c r="G40" s="322">
        <v>2</v>
      </c>
      <c r="H40" s="322">
        <v>24</v>
      </c>
      <c r="I40" s="322">
        <v>24</v>
      </c>
      <c r="J40" s="623" t="s">
        <v>389</v>
      </c>
      <c r="K40" s="624"/>
      <c r="L40" s="322">
        <v>24</v>
      </c>
      <c r="M40" s="322">
        <v>24</v>
      </c>
      <c r="N40" s="625"/>
    </row>
    <row r="41" spans="1:14" ht="48" customHeight="1" thickBot="1">
      <c r="A41" s="963" t="s">
        <v>114</v>
      </c>
      <c r="B41" s="964"/>
      <c r="C41" s="964"/>
      <c r="D41" s="964"/>
      <c r="E41" s="964"/>
      <c r="F41" s="964"/>
      <c r="G41" s="964"/>
      <c r="H41" s="964"/>
      <c r="I41" s="964"/>
      <c r="J41" s="964"/>
      <c r="K41" s="964"/>
      <c r="L41" s="964"/>
      <c r="M41" s="964"/>
      <c r="N41" s="965"/>
    </row>
    <row r="42" spans="1:14" ht="73.5" customHeight="1">
      <c r="A42" s="625"/>
      <c r="B42" s="618" t="s">
        <v>115</v>
      </c>
      <c r="C42" s="236"/>
      <c r="D42" s="236"/>
      <c r="E42" s="236"/>
      <c r="F42" s="236"/>
      <c r="G42" s="236"/>
      <c r="H42" s="236"/>
      <c r="I42" s="236"/>
      <c r="J42" s="626"/>
      <c r="K42" s="626"/>
      <c r="L42" s="236"/>
      <c r="M42" s="236"/>
      <c r="N42" s="236"/>
    </row>
    <row r="43" spans="1:14" ht="45" customHeight="1">
      <c r="A43" s="625"/>
      <c r="B43" s="621" t="s">
        <v>95</v>
      </c>
      <c r="C43" s="627">
        <v>68.764320785597377</v>
      </c>
      <c r="D43" s="628" t="s">
        <v>101</v>
      </c>
      <c r="E43" s="629">
        <v>72</v>
      </c>
      <c r="F43" s="9"/>
      <c r="G43" s="627">
        <v>77.319999999999993</v>
      </c>
      <c r="H43" s="629">
        <v>74</v>
      </c>
      <c r="I43" s="630">
        <v>78</v>
      </c>
      <c r="J43" s="33"/>
      <c r="K43" s="33"/>
      <c r="L43" s="630">
        <v>82</v>
      </c>
      <c r="M43" s="630">
        <v>86</v>
      </c>
      <c r="N43" s="625"/>
    </row>
    <row r="44" spans="1:14" ht="31.5" customHeight="1">
      <c r="A44" s="234"/>
      <c r="B44" s="233" t="s">
        <v>14</v>
      </c>
      <c r="C44" s="933" t="s">
        <v>15</v>
      </c>
      <c r="D44" s="933"/>
      <c r="E44" s="933"/>
      <c r="F44" s="933"/>
      <c r="G44" s="933"/>
      <c r="H44" s="933"/>
      <c r="I44" s="933"/>
      <c r="J44" s="933"/>
      <c r="K44" s="547"/>
      <c r="L44" s="926"/>
      <c r="M44" s="926"/>
      <c r="N44" s="927"/>
    </row>
    <row r="45" spans="1:14" ht="45" customHeight="1">
      <c r="A45" s="889" t="s">
        <v>16</v>
      </c>
      <c r="B45" s="892" t="s">
        <v>116</v>
      </c>
      <c r="C45" s="887" t="s">
        <v>117</v>
      </c>
      <c r="D45" s="230" t="s">
        <v>17</v>
      </c>
      <c r="E45" s="56">
        <f t="shared" ref="E45" si="27">SUM(E46:E48)</f>
        <v>12.959999999999999</v>
      </c>
      <c r="F45" s="56">
        <f t="shared" ref="F45:G45" si="28">SUM(F46:F48)</f>
        <v>0</v>
      </c>
      <c r="G45" s="56">
        <f t="shared" si="28"/>
        <v>0</v>
      </c>
      <c r="H45" s="56">
        <f t="shared" ref="H45" si="29">SUM(H46:H48)</f>
        <v>100</v>
      </c>
      <c r="I45" s="56">
        <f>SUM(I46:I48)</f>
        <v>100</v>
      </c>
      <c r="J45" s="884" t="s">
        <v>390</v>
      </c>
      <c r="K45" s="416">
        <f t="shared" ref="K45" si="30">SUM(K46:K48)</f>
        <v>0</v>
      </c>
      <c r="L45" s="56">
        <f t="shared" ref="L45:M45" si="31">SUM(L46:L48)</f>
        <v>0</v>
      </c>
      <c r="M45" s="56">
        <f t="shared" si="31"/>
        <v>0</v>
      </c>
      <c r="N45" s="66">
        <f t="shared" ref="N45:N88" si="32">E45+H45+I45+K45+L45+M45</f>
        <v>212.95999999999998</v>
      </c>
    </row>
    <row r="46" spans="1:14" ht="45" customHeight="1">
      <c r="A46" s="890"/>
      <c r="B46" s="892"/>
      <c r="C46" s="887"/>
      <c r="D46" s="231" t="s">
        <v>18</v>
      </c>
      <c r="E46" s="264">
        <v>0</v>
      </c>
      <c r="F46" s="320">
        <v>0</v>
      </c>
      <c r="G46" s="320">
        <v>0</v>
      </c>
      <c r="H46" s="264">
        <v>0</v>
      </c>
      <c r="I46" s="264">
        <v>0</v>
      </c>
      <c r="J46" s="885"/>
      <c r="K46" s="483">
        <v>0</v>
      </c>
      <c r="L46" s="264">
        <v>0</v>
      </c>
      <c r="M46" s="264">
        <v>0</v>
      </c>
      <c r="N46" s="222">
        <f t="shared" si="32"/>
        <v>0</v>
      </c>
    </row>
    <row r="47" spans="1:14" ht="45" customHeight="1">
      <c r="A47" s="890"/>
      <c r="B47" s="892"/>
      <c r="C47" s="887"/>
      <c r="D47" s="231" t="s">
        <v>10</v>
      </c>
      <c r="E47" s="264">
        <v>12.856999999999999</v>
      </c>
      <c r="F47" s="320">
        <v>0</v>
      </c>
      <c r="G47" s="320">
        <v>0</v>
      </c>
      <c r="H47" s="264">
        <v>99.2</v>
      </c>
      <c r="I47" s="264">
        <v>99.2</v>
      </c>
      <c r="J47" s="885"/>
      <c r="K47" s="483">
        <v>0</v>
      </c>
      <c r="L47" s="264">
        <v>0</v>
      </c>
      <c r="M47" s="264">
        <v>0</v>
      </c>
      <c r="N47" s="222">
        <f t="shared" si="32"/>
        <v>211.25700000000001</v>
      </c>
    </row>
    <row r="48" spans="1:14" ht="49.5" customHeight="1">
      <c r="A48" s="891"/>
      <c r="B48" s="892"/>
      <c r="C48" s="887"/>
      <c r="D48" s="232" t="s">
        <v>11</v>
      </c>
      <c r="E48" s="265">
        <v>0.10299999999999999</v>
      </c>
      <c r="F48" s="321">
        <v>0</v>
      </c>
      <c r="G48" s="321">
        <v>0</v>
      </c>
      <c r="H48" s="265">
        <v>0.8</v>
      </c>
      <c r="I48" s="265">
        <v>0.8</v>
      </c>
      <c r="J48" s="886"/>
      <c r="K48" s="484">
        <v>0</v>
      </c>
      <c r="L48" s="265">
        <v>0</v>
      </c>
      <c r="M48" s="265">
        <v>0</v>
      </c>
      <c r="N48" s="222">
        <f t="shared" si="32"/>
        <v>1.7030000000000001</v>
      </c>
    </row>
    <row r="49" spans="1:14" ht="51" customHeight="1">
      <c r="A49" s="889" t="s">
        <v>118</v>
      </c>
      <c r="B49" s="892" t="s">
        <v>119</v>
      </c>
      <c r="C49" s="887" t="s">
        <v>120</v>
      </c>
      <c r="D49" s="631" t="s">
        <v>9</v>
      </c>
      <c r="E49" s="56">
        <f t="shared" ref="E49" si="33">SUM(E50:E52)</f>
        <v>6.6999999999999993</v>
      </c>
      <c r="F49" s="56">
        <f t="shared" ref="F49:G49" si="34">SUM(F50:F52)</f>
        <v>0</v>
      </c>
      <c r="G49" s="56">
        <f t="shared" si="34"/>
        <v>0</v>
      </c>
      <c r="H49" s="56">
        <f t="shared" ref="H49" si="35">SUM(H50:H52)</f>
        <v>0</v>
      </c>
      <c r="I49" s="56">
        <f>SUM(I50:I52)</f>
        <v>0</v>
      </c>
      <c r="J49" s="884" t="s">
        <v>391</v>
      </c>
      <c r="K49" s="416">
        <f t="shared" ref="K49" si="36">SUM(K50:K52)</f>
        <v>0</v>
      </c>
      <c r="L49" s="56">
        <f t="shared" ref="L49:M49" si="37">SUM(L50:L52)</f>
        <v>0</v>
      </c>
      <c r="M49" s="56">
        <f t="shared" si="37"/>
        <v>0</v>
      </c>
      <c r="N49" s="66">
        <f t="shared" si="32"/>
        <v>6.6999999999999993</v>
      </c>
    </row>
    <row r="50" spans="1:14" ht="45" customHeight="1">
      <c r="A50" s="890"/>
      <c r="B50" s="892"/>
      <c r="C50" s="887"/>
      <c r="D50" s="541" t="s">
        <v>121</v>
      </c>
      <c r="E50" s="264">
        <v>0</v>
      </c>
      <c r="F50" s="264">
        <v>0</v>
      </c>
      <c r="G50" s="264">
        <v>0</v>
      </c>
      <c r="H50" s="264">
        <v>0</v>
      </c>
      <c r="I50" s="264">
        <v>0</v>
      </c>
      <c r="J50" s="885"/>
      <c r="K50" s="485">
        <v>0</v>
      </c>
      <c r="L50" s="264">
        <v>0</v>
      </c>
      <c r="M50" s="264">
        <v>0</v>
      </c>
      <c r="N50" s="222">
        <f t="shared" si="32"/>
        <v>0</v>
      </c>
    </row>
    <row r="51" spans="1:14" ht="45" customHeight="1">
      <c r="A51" s="890"/>
      <c r="B51" s="892"/>
      <c r="C51" s="887"/>
      <c r="D51" s="541" t="s">
        <v>10</v>
      </c>
      <c r="E51" s="264">
        <v>6.4989999999999997</v>
      </c>
      <c r="F51" s="264">
        <v>0</v>
      </c>
      <c r="G51" s="264">
        <v>0</v>
      </c>
      <c r="H51" s="264">
        <v>0</v>
      </c>
      <c r="I51" s="264">
        <v>0</v>
      </c>
      <c r="J51" s="885"/>
      <c r="K51" s="485">
        <v>0</v>
      </c>
      <c r="L51" s="264">
        <v>0</v>
      </c>
      <c r="M51" s="264">
        <v>0</v>
      </c>
      <c r="N51" s="222">
        <f t="shared" si="32"/>
        <v>6.4989999999999997</v>
      </c>
    </row>
    <row r="52" spans="1:14" ht="45" customHeight="1">
      <c r="A52" s="891"/>
      <c r="B52" s="892"/>
      <c r="C52" s="887"/>
      <c r="D52" s="541" t="s">
        <v>122</v>
      </c>
      <c r="E52" s="265">
        <v>0.20100000000000001</v>
      </c>
      <c r="F52" s="265">
        <v>0</v>
      </c>
      <c r="G52" s="265">
        <v>0</v>
      </c>
      <c r="H52" s="265">
        <v>0</v>
      </c>
      <c r="I52" s="265">
        <v>0</v>
      </c>
      <c r="J52" s="886"/>
      <c r="K52" s="486">
        <v>0</v>
      </c>
      <c r="L52" s="265">
        <v>0</v>
      </c>
      <c r="M52" s="265">
        <v>0</v>
      </c>
      <c r="N52" s="222">
        <f t="shared" si="32"/>
        <v>0.20100000000000001</v>
      </c>
    </row>
    <row r="53" spans="1:14" ht="45" customHeight="1">
      <c r="A53" s="889" t="s">
        <v>123</v>
      </c>
      <c r="B53" s="892" t="s">
        <v>124</v>
      </c>
      <c r="C53" s="887" t="s">
        <v>125</v>
      </c>
      <c r="D53" s="631" t="s">
        <v>9</v>
      </c>
      <c r="E53" s="56">
        <f t="shared" ref="E53" si="38">SUM(E54:E56)</f>
        <v>0</v>
      </c>
      <c r="F53" s="56">
        <f t="shared" ref="F53:G53" si="39">SUM(F54:F56)</f>
        <v>0</v>
      </c>
      <c r="G53" s="56">
        <f t="shared" si="39"/>
        <v>0</v>
      </c>
      <c r="H53" s="56">
        <f t="shared" ref="H53" si="40">SUM(H54:H56)</f>
        <v>6.7</v>
      </c>
      <c r="I53" s="56">
        <f>SUM(I54:I56)</f>
        <v>0</v>
      </c>
      <c r="J53" s="866"/>
      <c r="K53" s="416">
        <f t="shared" ref="K53" si="41">SUM(K54:K56)</f>
        <v>0</v>
      </c>
      <c r="L53" s="56">
        <f t="shared" ref="L53:M53" si="42">SUM(L54:L56)</f>
        <v>0</v>
      </c>
      <c r="M53" s="56">
        <f t="shared" si="42"/>
        <v>0</v>
      </c>
      <c r="N53" s="222">
        <f t="shared" si="32"/>
        <v>6.7</v>
      </c>
    </row>
    <row r="54" spans="1:14" ht="45" customHeight="1">
      <c r="A54" s="890"/>
      <c r="B54" s="892"/>
      <c r="C54" s="887"/>
      <c r="D54" s="541" t="s">
        <v>121</v>
      </c>
      <c r="E54" s="264">
        <v>0</v>
      </c>
      <c r="F54" s="264">
        <v>0</v>
      </c>
      <c r="G54" s="264">
        <v>0</v>
      </c>
      <c r="H54" s="264">
        <v>0</v>
      </c>
      <c r="I54" s="264">
        <v>0</v>
      </c>
      <c r="J54" s="867"/>
      <c r="K54" s="485">
        <v>0</v>
      </c>
      <c r="L54" s="264">
        <v>0</v>
      </c>
      <c r="M54" s="264">
        <v>0</v>
      </c>
      <c r="N54" s="222">
        <f t="shared" si="32"/>
        <v>0</v>
      </c>
    </row>
    <row r="55" spans="1:14" ht="45" customHeight="1">
      <c r="A55" s="890"/>
      <c r="B55" s="892"/>
      <c r="C55" s="887"/>
      <c r="D55" s="541" t="s">
        <v>10</v>
      </c>
      <c r="E55" s="264">
        <v>0</v>
      </c>
      <c r="F55" s="264">
        <v>0</v>
      </c>
      <c r="G55" s="264">
        <v>0</v>
      </c>
      <c r="H55" s="264">
        <v>6.5</v>
      </c>
      <c r="I55" s="264">
        <v>0</v>
      </c>
      <c r="J55" s="867"/>
      <c r="K55" s="485">
        <v>0</v>
      </c>
      <c r="L55" s="264">
        <v>0</v>
      </c>
      <c r="M55" s="264">
        <v>0</v>
      </c>
      <c r="N55" s="222">
        <f t="shared" si="32"/>
        <v>6.5</v>
      </c>
    </row>
    <row r="56" spans="1:14" ht="45" customHeight="1">
      <c r="A56" s="891"/>
      <c r="B56" s="892"/>
      <c r="C56" s="887"/>
      <c r="D56" s="541" t="s">
        <v>122</v>
      </c>
      <c r="E56" s="265">
        <v>0</v>
      </c>
      <c r="F56" s="265">
        <v>0</v>
      </c>
      <c r="G56" s="265">
        <v>0</v>
      </c>
      <c r="H56" s="265">
        <v>0.2</v>
      </c>
      <c r="I56" s="264">
        <v>0</v>
      </c>
      <c r="J56" s="868"/>
      <c r="K56" s="486">
        <v>0</v>
      </c>
      <c r="L56" s="264">
        <v>0</v>
      </c>
      <c r="M56" s="264">
        <v>0</v>
      </c>
      <c r="N56" s="222">
        <f t="shared" si="32"/>
        <v>0.2</v>
      </c>
    </row>
    <row r="57" spans="1:14" ht="45" customHeight="1">
      <c r="A57" s="889" t="s">
        <v>126</v>
      </c>
      <c r="B57" s="892" t="s">
        <v>127</v>
      </c>
      <c r="C57" s="887" t="s">
        <v>125</v>
      </c>
      <c r="D57" s="631" t="s">
        <v>9</v>
      </c>
      <c r="E57" s="56">
        <f t="shared" ref="E57" si="43">SUM(E58:E60)</f>
        <v>0</v>
      </c>
      <c r="F57" s="56">
        <f t="shared" ref="F57:G57" si="44">SUM(F58:F60)</f>
        <v>0</v>
      </c>
      <c r="G57" s="56">
        <f t="shared" si="44"/>
        <v>0</v>
      </c>
      <c r="H57" s="56">
        <f t="shared" ref="H57" si="45">SUM(H58:H60)</f>
        <v>6.7</v>
      </c>
      <c r="I57" s="56">
        <f>SUM(I58:I60)</f>
        <v>0</v>
      </c>
      <c r="J57" s="866"/>
      <c r="K57" s="416">
        <f t="shared" ref="K57" si="46">SUM(K58:K60)</f>
        <v>0</v>
      </c>
      <c r="L57" s="56">
        <f t="shared" ref="L57:M57" si="47">SUM(L58:L60)</f>
        <v>0</v>
      </c>
      <c r="M57" s="56">
        <f t="shared" si="47"/>
        <v>0</v>
      </c>
      <c r="N57" s="222">
        <f t="shared" si="32"/>
        <v>6.7</v>
      </c>
    </row>
    <row r="58" spans="1:14" ht="45" customHeight="1">
      <c r="A58" s="890"/>
      <c r="B58" s="892"/>
      <c r="C58" s="887"/>
      <c r="D58" s="541" t="s">
        <v>121</v>
      </c>
      <c r="E58" s="264">
        <v>0</v>
      </c>
      <c r="F58" s="264">
        <v>0</v>
      </c>
      <c r="G58" s="264">
        <v>0</v>
      </c>
      <c r="H58" s="264">
        <v>0</v>
      </c>
      <c r="I58" s="264">
        <v>0</v>
      </c>
      <c r="J58" s="867"/>
      <c r="K58" s="485">
        <v>0</v>
      </c>
      <c r="L58" s="264">
        <v>0</v>
      </c>
      <c r="M58" s="264">
        <v>0</v>
      </c>
      <c r="N58" s="222">
        <f t="shared" si="32"/>
        <v>0</v>
      </c>
    </row>
    <row r="59" spans="1:14" ht="45" customHeight="1">
      <c r="A59" s="890"/>
      <c r="B59" s="892"/>
      <c r="C59" s="887"/>
      <c r="D59" s="541" t="s">
        <v>10</v>
      </c>
      <c r="E59" s="264">
        <v>0</v>
      </c>
      <c r="F59" s="264">
        <v>0</v>
      </c>
      <c r="G59" s="264">
        <v>0</v>
      </c>
      <c r="H59" s="264">
        <v>6.5</v>
      </c>
      <c r="I59" s="264">
        <v>0</v>
      </c>
      <c r="J59" s="867"/>
      <c r="K59" s="485">
        <v>0</v>
      </c>
      <c r="L59" s="264">
        <v>0</v>
      </c>
      <c r="M59" s="264">
        <v>0</v>
      </c>
      <c r="N59" s="222">
        <f t="shared" si="32"/>
        <v>6.5</v>
      </c>
    </row>
    <row r="60" spans="1:14" ht="45" customHeight="1">
      <c r="A60" s="891"/>
      <c r="B60" s="892"/>
      <c r="C60" s="887"/>
      <c r="D60" s="541" t="s">
        <v>122</v>
      </c>
      <c r="E60" s="265">
        <v>0</v>
      </c>
      <c r="F60" s="265">
        <v>0</v>
      </c>
      <c r="G60" s="265">
        <v>0</v>
      </c>
      <c r="H60" s="265">
        <v>0.2</v>
      </c>
      <c r="I60" s="265">
        <v>0</v>
      </c>
      <c r="J60" s="868"/>
      <c r="K60" s="486">
        <v>0</v>
      </c>
      <c r="L60" s="265">
        <v>0</v>
      </c>
      <c r="M60" s="265">
        <v>0</v>
      </c>
      <c r="N60" s="222">
        <f t="shared" si="32"/>
        <v>0.2</v>
      </c>
    </row>
    <row r="61" spans="1:14" ht="45" customHeight="1">
      <c r="A61" s="889" t="s">
        <v>128</v>
      </c>
      <c r="B61" s="892" t="s">
        <v>129</v>
      </c>
      <c r="C61" s="887" t="s">
        <v>130</v>
      </c>
      <c r="D61" s="631" t="s">
        <v>9</v>
      </c>
      <c r="E61" s="56">
        <f t="shared" ref="E61" si="48">SUM(E62:E64)</f>
        <v>0</v>
      </c>
      <c r="F61" s="56">
        <f t="shared" ref="F61:G61" si="49">SUM(F62:F64)</f>
        <v>0</v>
      </c>
      <c r="G61" s="56">
        <f t="shared" si="49"/>
        <v>0</v>
      </c>
      <c r="H61" s="56">
        <f t="shared" ref="H61" si="50">SUM(H62:H64)</f>
        <v>0</v>
      </c>
      <c r="I61" s="56">
        <f>SUM(I62:I64)</f>
        <v>6.7</v>
      </c>
      <c r="J61" s="866"/>
      <c r="K61" s="416">
        <f t="shared" ref="K61" si="51">SUM(K62:K64)</f>
        <v>0</v>
      </c>
      <c r="L61" s="56">
        <f t="shared" ref="L61" si="52">SUM(L62:L64)</f>
        <v>0</v>
      </c>
      <c r="M61" s="56">
        <f t="shared" ref="M61" si="53">SUM(M62:M64)</f>
        <v>0</v>
      </c>
      <c r="N61" s="222">
        <f t="shared" si="32"/>
        <v>6.7</v>
      </c>
    </row>
    <row r="62" spans="1:14" ht="55.5" customHeight="1">
      <c r="A62" s="890"/>
      <c r="B62" s="892"/>
      <c r="C62" s="887"/>
      <c r="D62" s="541" t="s">
        <v>121</v>
      </c>
      <c r="E62" s="264">
        <v>0</v>
      </c>
      <c r="F62" s="264">
        <v>0</v>
      </c>
      <c r="G62" s="264">
        <v>0</v>
      </c>
      <c r="H62" s="264">
        <v>0</v>
      </c>
      <c r="I62" s="264">
        <v>0</v>
      </c>
      <c r="J62" s="867"/>
      <c r="K62" s="485">
        <v>0</v>
      </c>
      <c r="L62" s="264">
        <v>0</v>
      </c>
      <c r="M62" s="264">
        <v>0</v>
      </c>
      <c r="N62" s="222">
        <f t="shared" si="32"/>
        <v>0</v>
      </c>
    </row>
    <row r="63" spans="1:14" ht="45" customHeight="1">
      <c r="A63" s="890"/>
      <c r="B63" s="892"/>
      <c r="C63" s="887"/>
      <c r="D63" s="541" t="s">
        <v>10</v>
      </c>
      <c r="E63" s="264">
        <v>0</v>
      </c>
      <c r="F63" s="264">
        <v>0</v>
      </c>
      <c r="G63" s="264">
        <v>0</v>
      </c>
      <c r="H63" s="264">
        <v>0</v>
      </c>
      <c r="I63" s="264">
        <v>6.5</v>
      </c>
      <c r="J63" s="867"/>
      <c r="K63" s="485">
        <v>0</v>
      </c>
      <c r="L63" s="264">
        <v>0</v>
      </c>
      <c r="M63" s="264">
        <v>0</v>
      </c>
      <c r="N63" s="222">
        <f t="shared" si="32"/>
        <v>6.5</v>
      </c>
    </row>
    <row r="64" spans="1:14" ht="45" customHeight="1">
      <c r="A64" s="891"/>
      <c r="B64" s="892"/>
      <c r="C64" s="887"/>
      <c r="D64" s="541" t="s">
        <v>122</v>
      </c>
      <c r="E64" s="265">
        <v>0</v>
      </c>
      <c r="F64" s="265">
        <v>0</v>
      </c>
      <c r="G64" s="265">
        <v>0</v>
      </c>
      <c r="H64" s="265">
        <v>0</v>
      </c>
      <c r="I64" s="265">
        <v>0.2</v>
      </c>
      <c r="J64" s="868"/>
      <c r="K64" s="486">
        <v>0</v>
      </c>
      <c r="L64" s="265">
        <v>0</v>
      </c>
      <c r="M64" s="265">
        <v>0</v>
      </c>
      <c r="N64" s="222">
        <f t="shared" si="32"/>
        <v>0.2</v>
      </c>
    </row>
    <row r="65" spans="1:14" ht="45" customHeight="1">
      <c r="A65" s="889" t="s">
        <v>131</v>
      </c>
      <c r="B65" s="892" t="s">
        <v>132</v>
      </c>
      <c r="C65" s="887" t="s">
        <v>130</v>
      </c>
      <c r="D65" s="631" t="s">
        <v>9</v>
      </c>
      <c r="E65" s="56">
        <f t="shared" ref="E65" si="54">SUM(E66:E68)</f>
        <v>0</v>
      </c>
      <c r="F65" s="56">
        <f t="shared" ref="F65" si="55">SUM(F66:F68)</f>
        <v>0</v>
      </c>
      <c r="G65" s="56">
        <f t="shared" ref="G65" si="56">SUM(G66:G68)</f>
        <v>0</v>
      </c>
      <c r="H65" s="56">
        <f t="shared" ref="H65" si="57">SUM(H66:H68)</f>
        <v>0</v>
      </c>
      <c r="I65" s="56">
        <f>SUM(I66:I68)</f>
        <v>6.7</v>
      </c>
      <c r="J65" s="866"/>
      <c r="K65" s="416">
        <f t="shared" ref="K65" si="58">SUM(K66:K68)</f>
        <v>0</v>
      </c>
      <c r="L65" s="56">
        <f t="shared" ref="L65" si="59">SUM(L66:L68)</f>
        <v>0</v>
      </c>
      <c r="M65" s="56">
        <f t="shared" ref="M65" si="60">SUM(M66:M68)</f>
        <v>0</v>
      </c>
      <c r="N65" s="222">
        <f t="shared" si="32"/>
        <v>6.7</v>
      </c>
    </row>
    <row r="66" spans="1:14" ht="45" customHeight="1">
      <c r="A66" s="890"/>
      <c r="B66" s="892"/>
      <c r="C66" s="887"/>
      <c r="D66" s="541" t="s">
        <v>121</v>
      </c>
      <c r="E66" s="264">
        <v>0</v>
      </c>
      <c r="F66" s="264">
        <v>0</v>
      </c>
      <c r="G66" s="264">
        <v>0</v>
      </c>
      <c r="H66" s="264">
        <v>0</v>
      </c>
      <c r="I66" s="264">
        <v>0</v>
      </c>
      <c r="J66" s="867"/>
      <c r="K66" s="485">
        <v>0</v>
      </c>
      <c r="L66" s="264">
        <v>0</v>
      </c>
      <c r="M66" s="264">
        <v>0</v>
      </c>
      <c r="N66" s="222">
        <f t="shared" si="32"/>
        <v>0</v>
      </c>
    </row>
    <row r="67" spans="1:14" ht="45" customHeight="1">
      <c r="A67" s="890"/>
      <c r="B67" s="892"/>
      <c r="C67" s="887"/>
      <c r="D67" s="541" t="s">
        <v>10</v>
      </c>
      <c r="E67" s="264">
        <v>0</v>
      </c>
      <c r="F67" s="264">
        <v>0</v>
      </c>
      <c r="G67" s="264">
        <v>0</v>
      </c>
      <c r="H67" s="264">
        <v>0</v>
      </c>
      <c r="I67" s="264">
        <v>6.5</v>
      </c>
      <c r="J67" s="867"/>
      <c r="K67" s="485">
        <v>0</v>
      </c>
      <c r="L67" s="264">
        <v>0</v>
      </c>
      <c r="M67" s="264">
        <v>0</v>
      </c>
      <c r="N67" s="222">
        <f t="shared" si="32"/>
        <v>6.5</v>
      </c>
    </row>
    <row r="68" spans="1:14" ht="45" customHeight="1">
      <c r="A68" s="891"/>
      <c r="B68" s="892"/>
      <c r="C68" s="887"/>
      <c r="D68" s="541" t="s">
        <v>122</v>
      </c>
      <c r="E68" s="265">
        <v>0</v>
      </c>
      <c r="F68" s="265">
        <v>0</v>
      </c>
      <c r="G68" s="265">
        <v>0</v>
      </c>
      <c r="H68" s="265">
        <v>0</v>
      </c>
      <c r="I68" s="265">
        <v>0.2</v>
      </c>
      <c r="J68" s="868"/>
      <c r="K68" s="486">
        <v>0</v>
      </c>
      <c r="L68" s="265">
        <v>0</v>
      </c>
      <c r="M68" s="265">
        <v>0</v>
      </c>
      <c r="N68" s="222">
        <f t="shared" si="32"/>
        <v>0.2</v>
      </c>
    </row>
    <row r="69" spans="1:14" ht="45" customHeight="1">
      <c r="A69" s="889" t="s">
        <v>133</v>
      </c>
      <c r="B69" s="892" t="s">
        <v>134</v>
      </c>
      <c r="C69" s="887" t="s">
        <v>135</v>
      </c>
      <c r="D69" s="631" t="s">
        <v>9</v>
      </c>
      <c r="E69" s="56">
        <f t="shared" ref="E69" si="61">SUM(E70:E72)</f>
        <v>0</v>
      </c>
      <c r="F69" s="56">
        <f t="shared" ref="F69" si="62">SUM(F70:F72)</f>
        <v>0</v>
      </c>
      <c r="G69" s="56">
        <f t="shared" ref="G69" si="63">SUM(G70:G72)</f>
        <v>0</v>
      </c>
      <c r="H69" s="56">
        <f t="shared" ref="H69" si="64">SUM(H70:H72)</f>
        <v>0</v>
      </c>
      <c r="I69" s="56">
        <f>SUM(I70:I72)</f>
        <v>0</v>
      </c>
      <c r="J69" s="866"/>
      <c r="K69" s="416">
        <f t="shared" ref="K69" si="65">SUM(K70:K72)</f>
        <v>0</v>
      </c>
      <c r="L69" s="56">
        <f t="shared" ref="L69" si="66">SUM(L70:L72)</f>
        <v>6.7</v>
      </c>
      <c r="M69" s="56">
        <f t="shared" ref="M69" si="67">SUM(M70:M72)</f>
        <v>0</v>
      </c>
      <c r="N69" s="222">
        <f t="shared" si="32"/>
        <v>6.7</v>
      </c>
    </row>
    <row r="70" spans="1:14" ht="45" customHeight="1">
      <c r="A70" s="890"/>
      <c r="B70" s="892"/>
      <c r="C70" s="887"/>
      <c r="D70" s="541" t="s">
        <v>121</v>
      </c>
      <c r="E70" s="264">
        <v>0</v>
      </c>
      <c r="F70" s="264">
        <v>0</v>
      </c>
      <c r="G70" s="264">
        <v>0</v>
      </c>
      <c r="H70" s="264">
        <v>0</v>
      </c>
      <c r="I70" s="264">
        <v>0</v>
      </c>
      <c r="J70" s="867"/>
      <c r="K70" s="485">
        <v>0</v>
      </c>
      <c r="L70" s="264">
        <v>0</v>
      </c>
      <c r="M70" s="264">
        <v>0</v>
      </c>
      <c r="N70" s="222">
        <f t="shared" si="32"/>
        <v>0</v>
      </c>
    </row>
    <row r="71" spans="1:14" ht="45" customHeight="1">
      <c r="A71" s="890"/>
      <c r="B71" s="892"/>
      <c r="C71" s="887"/>
      <c r="D71" s="541" t="s">
        <v>10</v>
      </c>
      <c r="E71" s="264">
        <v>0</v>
      </c>
      <c r="F71" s="264">
        <v>0</v>
      </c>
      <c r="G71" s="264">
        <v>0</v>
      </c>
      <c r="H71" s="264">
        <v>0</v>
      </c>
      <c r="I71" s="264">
        <v>0</v>
      </c>
      <c r="J71" s="867"/>
      <c r="K71" s="485">
        <v>0</v>
      </c>
      <c r="L71" s="264">
        <v>6.5</v>
      </c>
      <c r="M71" s="264">
        <v>0</v>
      </c>
      <c r="N71" s="222">
        <f t="shared" si="32"/>
        <v>6.5</v>
      </c>
    </row>
    <row r="72" spans="1:14" ht="45" customHeight="1">
      <c r="A72" s="891"/>
      <c r="B72" s="892"/>
      <c r="C72" s="887"/>
      <c r="D72" s="541" t="s">
        <v>122</v>
      </c>
      <c r="E72" s="265">
        <v>0</v>
      </c>
      <c r="F72" s="265">
        <v>0</v>
      </c>
      <c r="G72" s="265">
        <v>0</v>
      </c>
      <c r="H72" s="265">
        <v>0</v>
      </c>
      <c r="I72" s="265">
        <v>0</v>
      </c>
      <c r="J72" s="868"/>
      <c r="K72" s="486">
        <v>0</v>
      </c>
      <c r="L72" s="265">
        <v>0.2</v>
      </c>
      <c r="M72" s="265">
        <v>0</v>
      </c>
      <c r="N72" s="222">
        <f t="shared" si="32"/>
        <v>0.2</v>
      </c>
    </row>
    <row r="73" spans="1:14" ht="45" customHeight="1">
      <c r="A73" s="889" t="s">
        <v>136</v>
      </c>
      <c r="B73" s="892" t="s">
        <v>137</v>
      </c>
      <c r="C73" s="887" t="s">
        <v>135</v>
      </c>
      <c r="D73" s="631" t="s">
        <v>9</v>
      </c>
      <c r="E73" s="56">
        <f t="shared" ref="E73" si="68">SUM(E74:E76)</f>
        <v>0</v>
      </c>
      <c r="F73" s="56">
        <f t="shared" ref="F73" si="69">SUM(F74:F76)</f>
        <v>0</v>
      </c>
      <c r="G73" s="56">
        <f t="shared" ref="G73" si="70">SUM(G74:G76)</f>
        <v>0</v>
      </c>
      <c r="H73" s="56">
        <f t="shared" ref="H73" si="71">SUM(H74:H76)</f>
        <v>0</v>
      </c>
      <c r="I73" s="56">
        <f>SUM(I74:I76)</f>
        <v>0</v>
      </c>
      <c r="J73" s="866"/>
      <c r="K73" s="416">
        <f t="shared" ref="K73" si="72">SUM(K74:K76)</f>
        <v>0</v>
      </c>
      <c r="L73" s="56">
        <f t="shared" ref="L73" si="73">SUM(L74:L76)</f>
        <v>6.7</v>
      </c>
      <c r="M73" s="56">
        <f t="shared" ref="M73" si="74">SUM(M74:M76)</f>
        <v>0</v>
      </c>
      <c r="N73" s="222">
        <f t="shared" si="32"/>
        <v>6.7</v>
      </c>
    </row>
    <row r="74" spans="1:14" ht="45" customHeight="1">
      <c r="A74" s="890"/>
      <c r="B74" s="892"/>
      <c r="C74" s="887"/>
      <c r="D74" s="541" t="s">
        <v>121</v>
      </c>
      <c r="E74" s="264">
        <v>0</v>
      </c>
      <c r="F74" s="264">
        <v>0</v>
      </c>
      <c r="G74" s="264">
        <v>0</v>
      </c>
      <c r="H74" s="264">
        <v>0</v>
      </c>
      <c r="I74" s="264">
        <v>0</v>
      </c>
      <c r="J74" s="867"/>
      <c r="K74" s="485">
        <v>0</v>
      </c>
      <c r="L74" s="264">
        <v>0</v>
      </c>
      <c r="M74" s="264">
        <v>0</v>
      </c>
      <c r="N74" s="222">
        <f t="shared" si="32"/>
        <v>0</v>
      </c>
    </row>
    <row r="75" spans="1:14" ht="45" customHeight="1">
      <c r="A75" s="890"/>
      <c r="B75" s="892"/>
      <c r="C75" s="887"/>
      <c r="D75" s="541" t="s">
        <v>10</v>
      </c>
      <c r="E75" s="264">
        <v>0</v>
      </c>
      <c r="F75" s="264">
        <v>0</v>
      </c>
      <c r="G75" s="264">
        <v>0</v>
      </c>
      <c r="H75" s="264">
        <v>0</v>
      </c>
      <c r="I75" s="264">
        <v>0</v>
      </c>
      <c r="J75" s="867"/>
      <c r="K75" s="485">
        <v>0</v>
      </c>
      <c r="L75" s="264">
        <v>6.5</v>
      </c>
      <c r="M75" s="264">
        <v>0</v>
      </c>
      <c r="N75" s="222">
        <f t="shared" si="32"/>
        <v>6.5</v>
      </c>
    </row>
    <row r="76" spans="1:14" ht="45" customHeight="1">
      <c r="A76" s="891"/>
      <c r="B76" s="892"/>
      <c r="C76" s="887"/>
      <c r="D76" s="541" t="s">
        <v>122</v>
      </c>
      <c r="E76" s="265">
        <v>0</v>
      </c>
      <c r="F76" s="265">
        <v>0</v>
      </c>
      <c r="G76" s="265">
        <v>0</v>
      </c>
      <c r="H76" s="265">
        <v>0</v>
      </c>
      <c r="I76" s="265">
        <v>0</v>
      </c>
      <c r="J76" s="868"/>
      <c r="K76" s="486">
        <v>0</v>
      </c>
      <c r="L76" s="265">
        <v>0.2</v>
      </c>
      <c r="M76" s="265">
        <v>0</v>
      </c>
      <c r="N76" s="222">
        <f t="shared" si="32"/>
        <v>0.2</v>
      </c>
    </row>
    <row r="77" spans="1:14" ht="45" customHeight="1">
      <c r="A77" s="889" t="s">
        <v>138</v>
      </c>
      <c r="B77" s="892" t="s">
        <v>139</v>
      </c>
      <c r="C77" s="887" t="s">
        <v>140</v>
      </c>
      <c r="D77" s="631" t="s">
        <v>9</v>
      </c>
      <c r="E77" s="56">
        <f t="shared" ref="E77" si="75">SUM(E78:E80)</f>
        <v>0</v>
      </c>
      <c r="F77" s="56">
        <f t="shared" ref="F77" si="76">SUM(F78:F80)</f>
        <v>0</v>
      </c>
      <c r="G77" s="56">
        <f t="shared" ref="G77" si="77">SUM(G78:G80)</f>
        <v>0</v>
      </c>
      <c r="H77" s="56">
        <f t="shared" ref="H77" si="78">SUM(H78:H80)</f>
        <v>0</v>
      </c>
      <c r="I77" s="56">
        <f>SUM(I78:I80)</f>
        <v>0</v>
      </c>
      <c r="J77" s="866"/>
      <c r="K77" s="416">
        <f t="shared" ref="K77" si="79">SUM(K78:K80)</f>
        <v>0</v>
      </c>
      <c r="L77" s="56">
        <f t="shared" ref="L77" si="80">SUM(L78:L80)</f>
        <v>0</v>
      </c>
      <c r="M77" s="56">
        <f t="shared" ref="M77" si="81">SUM(M78:M80)</f>
        <v>6.7</v>
      </c>
      <c r="N77" s="222">
        <f t="shared" si="32"/>
        <v>6.7</v>
      </c>
    </row>
    <row r="78" spans="1:14" ht="45" customHeight="1">
      <c r="A78" s="890"/>
      <c r="B78" s="892"/>
      <c r="C78" s="887"/>
      <c r="D78" s="541" t="s">
        <v>121</v>
      </c>
      <c r="E78" s="264">
        <v>0</v>
      </c>
      <c r="F78" s="264">
        <v>0</v>
      </c>
      <c r="G78" s="264">
        <v>0</v>
      </c>
      <c r="H78" s="264">
        <v>0</v>
      </c>
      <c r="I78" s="264">
        <v>0</v>
      </c>
      <c r="J78" s="867"/>
      <c r="K78" s="485">
        <v>0</v>
      </c>
      <c r="L78" s="264">
        <v>0</v>
      </c>
      <c r="M78" s="264">
        <v>0</v>
      </c>
      <c r="N78" s="222">
        <f t="shared" si="32"/>
        <v>0</v>
      </c>
    </row>
    <row r="79" spans="1:14" ht="45" customHeight="1">
      <c r="A79" s="890"/>
      <c r="B79" s="892"/>
      <c r="C79" s="887"/>
      <c r="D79" s="541" t="s">
        <v>10</v>
      </c>
      <c r="E79" s="264">
        <v>0</v>
      </c>
      <c r="F79" s="264">
        <v>0</v>
      </c>
      <c r="G79" s="264">
        <v>0</v>
      </c>
      <c r="H79" s="264">
        <v>0</v>
      </c>
      <c r="I79" s="264">
        <v>0</v>
      </c>
      <c r="J79" s="867"/>
      <c r="K79" s="485">
        <v>0</v>
      </c>
      <c r="L79" s="264">
        <v>0</v>
      </c>
      <c r="M79" s="264">
        <v>6.5</v>
      </c>
      <c r="N79" s="222">
        <f t="shared" si="32"/>
        <v>6.5</v>
      </c>
    </row>
    <row r="80" spans="1:14" ht="45" customHeight="1">
      <c r="A80" s="891"/>
      <c r="B80" s="892"/>
      <c r="C80" s="887"/>
      <c r="D80" s="541" t="s">
        <v>122</v>
      </c>
      <c r="E80" s="265">
        <v>0</v>
      </c>
      <c r="F80" s="265">
        <v>0</v>
      </c>
      <c r="G80" s="265">
        <v>0</v>
      </c>
      <c r="H80" s="265">
        <v>0</v>
      </c>
      <c r="I80" s="265">
        <v>0</v>
      </c>
      <c r="J80" s="868"/>
      <c r="K80" s="486">
        <v>0</v>
      </c>
      <c r="L80" s="265">
        <v>0</v>
      </c>
      <c r="M80" s="265">
        <v>0.2</v>
      </c>
      <c r="N80" s="222">
        <f t="shared" si="32"/>
        <v>0.2</v>
      </c>
    </row>
    <row r="81" spans="1:14" ht="45" customHeight="1">
      <c r="A81" s="889" t="s">
        <v>141</v>
      </c>
      <c r="B81" s="892" t="s">
        <v>142</v>
      </c>
      <c r="C81" s="887" t="s">
        <v>140</v>
      </c>
      <c r="D81" s="631" t="s">
        <v>9</v>
      </c>
      <c r="E81" s="56">
        <f t="shared" ref="E81" si="82">SUM(E82:E84)</f>
        <v>0</v>
      </c>
      <c r="F81" s="56">
        <f t="shared" ref="F81" si="83">SUM(F82:F84)</f>
        <v>0</v>
      </c>
      <c r="G81" s="56">
        <f t="shared" ref="G81" si="84">SUM(G82:G84)</f>
        <v>0</v>
      </c>
      <c r="H81" s="56">
        <f t="shared" ref="H81" si="85">SUM(H82:H84)</f>
        <v>0</v>
      </c>
      <c r="I81" s="56">
        <f>SUM(I82:I84)</f>
        <v>0</v>
      </c>
      <c r="J81" s="866"/>
      <c r="K81" s="416">
        <f t="shared" ref="K81" si="86">SUM(K82:K84)</f>
        <v>0</v>
      </c>
      <c r="L81" s="56">
        <f t="shared" ref="L81" si="87">SUM(L82:L84)</f>
        <v>0</v>
      </c>
      <c r="M81" s="56">
        <f t="shared" ref="M81" si="88">SUM(M82:M84)</f>
        <v>6.7</v>
      </c>
      <c r="N81" s="222">
        <f t="shared" si="32"/>
        <v>6.7</v>
      </c>
    </row>
    <row r="82" spans="1:14" ht="45" customHeight="1">
      <c r="A82" s="890"/>
      <c r="B82" s="892"/>
      <c r="C82" s="887"/>
      <c r="D82" s="541" t="s">
        <v>121</v>
      </c>
      <c r="E82" s="264">
        <v>0</v>
      </c>
      <c r="F82" s="264">
        <v>0</v>
      </c>
      <c r="G82" s="264">
        <v>0</v>
      </c>
      <c r="H82" s="264">
        <v>0</v>
      </c>
      <c r="I82" s="264">
        <v>0</v>
      </c>
      <c r="J82" s="867"/>
      <c r="K82" s="485">
        <v>0</v>
      </c>
      <c r="L82" s="264">
        <v>0</v>
      </c>
      <c r="M82" s="264">
        <v>0</v>
      </c>
      <c r="N82" s="222">
        <f t="shared" si="32"/>
        <v>0</v>
      </c>
    </row>
    <row r="83" spans="1:14" ht="45" customHeight="1">
      <c r="A83" s="890"/>
      <c r="B83" s="892"/>
      <c r="C83" s="887"/>
      <c r="D83" s="541" t="s">
        <v>10</v>
      </c>
      <c r="E83" s="264">
        <v>0</v>
      </c>
      <c r="F83" s="264">
        <v>0</v>
      </c>
      <c r="G83" s="264">
        <v>0</v>
      </c>
      <c r="H83" s="264">
        <v>0</v>
      </c>
      <c r="I83" s="264">
        <v>0</v>
      </c>
      <c r="J83" s="867"/>
      <c r="K83" s="485">
        <v>0</v>
      </c>
      <c r="L83" s="264">
        <v>0</v>
      </c>
      <c r="M83" s="264">
        <v>6.5</v>
      </c>
      <c r="N83" s="222">
        <f t="shared" si="32"/>
        <v>6.5</v>
      </c>
    </row>
    <row r="84" spans="1:14" ht="45" customHeight="1">
      <c r="A84" s="891"/>
      <c r="B84" s="892"/>
      <c r="C84" s="887"/>
      <c r="D84" s="541" t="s">
        <v>122</v>
      </c>
      <c r="E84" s="265">
        <v>0</v>
      </c>
      <c r="F84" s="265">
        <v>0</v>
      </c>
      <c r="G84" s="265">
        <v>0</v>
      </c>
      <c r="H84" s="265">
        <v>0</v>
      </c>
      <c r="I84" s="265">
        <v>0</v>
      </c>
      <c r="J84" s="868"/>
      <c r="K84" s="486">
        <v>0</v>
      </c>
      <c r="L84" s="265">
        <v>0</v>
      </c>
      <c r="M84" s="265">
        <v>0.2</v>
      </c>
      <c r="N84" s="222">
        <f t="shared" si="32"/>
        <v>0.2</v>
      </c>
    </row>
    <row r="85" spans="1:14" s="293" customFormat="1" ht="24" customHeight="1">
      <c r="A85" s="889" t="s">
        <v>143</v>
      </c>
      <c r="B85" s="892" t="s">
        <v>144</v>
      </c>
      <c r="C85" s="887" t="s">
        <v>145</v>
      </c>
      <c r="D85" s="631" t="s">
        <v>9</v>
      </c>
      <c r="E85" s="56">
        <f t="shared" ref="E85" si="89">SUM(E86:E88)</f>
        <v>10.596</v>
      </c>
      <c r="F85" s="56">
        <f t="shared" ref="F85" si="90">SUM(F86:F88)</f>
        <v>0</v>
      </c>
      <c r="G85" s="56">
        <f t="shared" ref="G85" si="91">SUM(G86:G88)</f>
        <v>0</v>
      </c>
      <c r="H85" s="56">
        <f t="shared" ref="H85" si="92">SUM(H86:H88)</f>
        <v>30</v>
      </c>
      <c r="I85" s="56">
        <f>SUM(I86:I88)</f>
        <v>0</v>
      </c>
      <c r="J85" s="884" t="s">
        <v>392</v>
      </c>
      <c r="K85" s="416">
        <f t="shared" ref="K85" si="93">SUM(K86:K88)</f>
        <v>0</v>
      </c>
      <c r="L85" s="56">
        <f t="shared" ref="L85" si="94">SUM(L86:L88)</f>
        <v>0</v>
      </c>
      <c r="M85" s="56">
        <f t="shared" ref="M85" si="95">SUM(M86:M88)</f>
        <v>0</v>
      </c>
      <c r="N85" s="222">
        <f t="shared" si="32"/>
        <v>40.596000000000004</v>
      </c>
    </row>
    <row r="86" spans="1:14" s="303" customFormat="1" ht="39">
      <c r="A86" s="890"/>
      <c r="B86" s="892"/>
      <c r="C86" s="887"/>
      <c r="D86" s="541" t="s">
        <v>121</v>
      </c>
      <c r="E86" s="264">
        <v>0</v>
      </c>
      <c r="F86" s="264">
        <v>0</v>
      </c>
      <c r="G86" s="264">
        <v>0</v>
      </c>
      <c r="H86" s="264">
        <v>0</v>
      </c>
      <c r="I86" s="264">
        <v>0</v>
      </c>
      <c r="J86" s="885"/>
      <c r="K86" s="485">
        <v>0</v>
      </c>
      <c r="L86" s="264">
        <v>0</v>
      </c>
      <c r="M86" s="264">
        <v>0</v>
      </c>
      <c r="N86" s="222">
        <f t="shared" si="32"/>
        <v>0</v>
      </c>
    </row>
    <row r="87" spans="1:14" s="303" customFormat="1" ht="23.25">
      <c r="A87" s="890"/>
      <c r="B87" s="892"/>
      <c r="C87" s="887"/>
      <c r="D87" s="541" t="s">
        <v>10</v>
      </c>
      <c r="E87" s="264">
        <v>10.512</v>
      </c>
      <c r="F87" s="264">
        <v>0</v>
      </c>
      <c r="G87" s="264">
        <v>0</v>
      </c>
      <c r="H87" s="264">
        <v>29.76</v>
      </c>
      <c r="I87" s="264">
        <v>0</v>
      </c>
      <c r="J87" s="885"/>
      <c r="K87" s="485">
        <v>0</v>
      </c>
      <c r="L87" s="264">
        <v>0</v>
      </c>
      <c r="M87" s="264">
        <v>0</v>
      </c>
      <c r="N87" s="222">
        <f t="shared" si="32"/>
        <v>40.272000000000006</v>
      </c>
    </row>
    <row r="88" spans="1:14" s="303" customFormat="1" ht="58.5">
      <c r="A88" s="891"/>
      <c r="B88" s="862"/>
      <c r="C88" s="888"/>
      <c r="D88" s="542" t="s">
        <v>122</v>
      </c>
      <c r="E88" s="265">
        <v>8.4000000000000005E-2</v>
      </c>
      <c r="F88" s="265">
        <v>0</v>
      </c>
      <c r="G88" s="265">
        <v>0</v>
      </c>
      <c r="H88" s="265">
        <v>0.24</v>
      </c>
      <c r="I88" s="265">
        <v>0</v>
      </c>
      <c r="J88" s="886"/>
      <c r="K88" s="486">
        <v>0</v>
      </c>
      <c r="L88" s="265">
        <v>0</v>
      </c>
      <c r="M88" s="265">
        <v>0</v>
      </c>
      <c r="N88" s="222">
        <f t="shared" si="32"/>
        <v>0.32400000000000001</v>
      </c>
    </row>
    <row r="89" spans="1:14" s="303" customFormat="1" ht="105" customHeight="1">
      <c r="A89" s="632" t="s">
        <v>146</v>
      </c>
      <c r="B89" s="618" t="s">
        <v>147</v>
      </c>
      <c r="C89" s="633"/>
      <c r="D89" s="633"/>
      <c r="E89" s="264"/>
      <c r="F89" s="265"/>
      <c r="G89" s="265"/>
      <c r="H89" s="264"/>
      <c r="I89" s="634"/>
      <c r="J89" s="635"/>
      <c r="K89" s="635"/>
      <c r="L89" s="634"/>
      <c r="M89" s="634"/>
      <c r="N89" s="636"/>
    </row>
    <row r="90" spans="1:14" s="303" customFormat="1" ht="36.75" customHeight="1">
      <c r="A90" s="632"/>
      <c r="B90" s="608" t="s">
        <v>95</v>
      </c>
      <c r="C90" s="637"/>
      <c r="D90" s="229" t="s">
        <v>101</v>
      </c>
      <c r="E90" s="638">
        <v>21</v>
      </c>
      <c r="F90" s="639"/>
      <c r="G90" s="639">
        <v>25.07</v>
      </c>
      <c r="H90" s="638">
        <v>25</v>
      </c>
      <c r="I90" s="640">
        <v>32</v>
      </c>
      <c r="J90" s="641"/>
      <c r="K90" s="641"/>
      <c r="L90" s="640">
        <v>40</v>
      </c>
      <c r="M90" s="640">
        <v>56</v>
      </c>
      <c r="N90" s="642"/>
    </row>
    <row r="91" spans="1:14" s="303" customFormat="1" ht="36.75" customHeight="1">
      <c r="A91" s="234"/>
      <c r="B91" s="233" t="s">
        <v>14</v>
      </c>
      <c r="C91" s="933" t="s">
        <v>15</v>
      </c>
      <c r="D91" s="933"/>
      <c r="E91" s="933"/>
      <c r="F91" s="933"/>
      <c r="G91" s="933"/>
      <c r="H91" s="933"/>
      <c r="I91" s="933"/>
      <c r="J91" s="933"/>
      <c r="K91" s="547"/>
      <c r="L91" s="926"/>
      <c r="M91" s="926"/>
      <c r="N91" s="927"/>
    </row>
    <row r="92" spans="1:14" s="303" customFormat="1" ht="36.75" customHeight="1">
      <c r="A92" s="1110"/>
      <c r="B92" s="892" t="s">
        <v>148</v>
      </c>
      <c r="C92" s="887" t="s">
        <v>125</v>
      </c>
      <c r="D92" s="643" t="s">
        <v>9</v>
      </c>
      <c r="E92" s="56">
        <f>SUM(E93:E95)</f>
        <v>0</v>
      </c>
      <c r="F92" s="56">
        <f t="shared" ref="F92" si="96">SUM(F93:F95)</f>
        <v>0</v>
      </c>
      <c r="G92" s="56">
        <f t="shared" ref="G92" si="97">SUM(G93:G95)</f>
        <v>0</v>
      </c>
      <c r="H92" s="56">
        <f t="shared" ref="H92" si="98">SUM(H93:H95)</f>
        <v>1.85</v>
      </c>
      <c r="I92" s="56">
        <f>SUM(I93:I95)</f>
        <v>0</v>
      </c>
      <c r="J92" s="895"/>
      <c r="K92" s="416">
        <f t="shared" ref="K92" si="99">SUM(K93:K95)</f>
        <v>0</v>
      </c>
      <c r="L92" s="56">
        <f t="shared" ref="L92" si="100">SUM(L93:L95)</f>
        <v>0</v>
      </c>
      <c r="M92" s="56">
        <f t="shared" ref="M92" si="101">SUM(M93:M95)</f>
        <v>0</v>
      </c>
      <c r="N92" s="222">
        <f t="shared" ref="N92:N99" si="102">E92+H92+I92+K92+L92+M92</f>
        <v>1.85</v>
      </c>
    </row>
    <row r="93" spans="1:14" s="303" customFormat="1" ht="36.75" customHeight="1">
      <c r="A93" s="1111"/>
      <c r="B93" s="892"/>
      <c r="C93" s="887"/>
      <c r="D93" s="541" t="s">
        <v>121</v>
      </c>
      <c r="E93" s="264">
        <v>0</v>
      </c>
      <c r="F93" s="264">
        <v>0</v>
      </c>
      <c r="G93" s="264">
        <v>0</v>
      </c>
      <c r="H93" s="264">
        <v>0</v>
      </c>
      <c r="I93" s="252">
        <v>0</v>
      </c>
      <c r="J93" s="1113"/>
      <c r="K93" s="485">
        <v>0</v>
      </c>
      <c r="L93" s="252">
        <v>0</v>
      </c>
      <c r="M93" s="252">
        <v>0</v>
      </c>
      <c r="N93" s="222">
        <f t="shared" si="102"/>
        <v>0</v>
      </c>
    </row>
    <row r="94" spans="1:14" s="303" customFormat="1" ht="36.75" customHeight="1">
      <c r="A94" s="1111"/>
      <c r="B94" s="892"/>
      <c r="C94" s="887"/>
      <c r="D94" s="541" t="s">
        <v>10</v>
      </c>
      <c r="E94" s="264">
        <v>0</v>
      </c>
      <c r="F94" s="264">
        <v>0</v>
      </c>
      <c r="G94" s="264">
        <v>0</v>
      </c>
      <c r="H94" s="264">
        <v>1.81</v>
      </c>
      <c r="I94" s="252">
        <v>0</v>
      </c>
      <c r="J94" s="1113"/>
      <c r="K94" s="485">
        <v>0</v>
      </c>
      <c r="L94" s="252">
        <v>0</v>
      </c>
      <c r="M94" s="252">
        <v>0</v>
      </c>
      <c r="N94" s="222">
        <f t="shared" si="102"/>
        <v>1.81</v>
      </c>
    </row>
    <row r="95" spans="1:14" s="303" customFormat="1" ht="47.25" customHeight="1">
      <c r="A95" s="1112"/>
      <c r="B95" s="892"/>
      <c r="C95" s="887"/>
      <c r="D95" s="541" t="s">
        <v>122</v>
      </c>
      <c r="E95" s="265">
        <v>0</v>
      </c>
      <c r="F95" s="265">
        <v>0</v>
      </c>
      <c r="G95" s="265">
        <v>0</v>
      </c>
      <c r="H95" s="265">
        <v>0.04</v>
      </c>
      <c r="I95" s="251">
        <v>0</v>
      </c>
      <c r="J95" s="1114"/>
      <c r="K95" s="486">
        <v>0</v>
      </c>
      <c r="L95" s="251">
        <v>0</v>
      </c>
      <c r="M95" s="251">
        <v>0</v>
      </c>
      <c r="N95" s="222">
        <f t="shared" si="102"/>
        <v>0.04</v>
      </c>
    </row>
    <row r="96" spans="1:14" s="303" customFormat="1" ht="36.75" customHeight="1">
      <c r="A96" s="1110"/>
      <c r="B96" s="892" t="s">
        <v>149</v>
      </c>
      <c r="C96" s="887" t="s">
        <v>150</v>
      </c>
      <c r="D96" s="644" t="s">
        <v>9</v>
      </c>
      <c r="E96" s="56">
        <f>SUM(E97:E99)</f>
        <v>0</v>
      </c>
      <c r="F96" s="56">
        <f t="shared" ref="F96" si="103">SUM(F97:F99)</f>
        <v>0</v>
      </c>
      <c r="G96" s="56">
        <f t="shared" ref="G96" si="104">SUM(G97:G99)</f>
        <v>0</v>
      </c>
      <c r="H96" s="56">
        <f t="shared" ref="H96" si="105">SUM(H97:H99)</f>
        <v>0</v>
      </c>
      <c r="I96" s="56">
        <f>SUM(I97:I99)</f>
        <v>5.6</v>
      </c>
      <c r="J96" s="866"/>
      <c r="K96" s="416">
        <f t="shared" ref="K96" si="106">SUM(K97:K99)</f>
        <v>0</v>
      </c>
      <c r="L96" s="56">
        <f t="shared" ref="L96" si="107">SUM(L97:L99)</f>
        <v>40.260000000000005</v>
      </c>
      <c r="M96" s="56">
        <f t="shared" ref="M96" si="108">SUM(M97:M99)</f>
        <v>40.260000000000005</v>
      </c>
      <c r="N96" s="222">
        <f t="shared" si="102"/>
        <v>86.12</v>
      </c>
    </row>
    <row r="97" spans="1:14" s="303" customFormat="1" ht="36.75" customHeight="1">
      <c r="A97" s="1111"/>
      <c r="B97" s="892"/>
      <c r="C97" s="887"/>
      <c r="D97" s="644" t="s">
        <v>121</v>
      </c>
      <c r="E97" s="264">
        <v>0</v>
      </c>
      <c r="F97" s="264">
        <v>0</v>
      </c>
      <c r="G97" s="264">
        <v>0</v>
      </c>
      <c r="H97" s="264">
        <v>0</v>
      </c>
      <c r="I97" s="264">
        <v>0</v>
      </c>
      <c r="J97" s="867"/>
      <c r="K97" s="485">
        <v>0</v>
      </c>
      <c r="L97" s="264">
        <v>39.450000000000003</v>
      </c>
      <c r="M97" s="264">
        <v>39.450000000000003</v>
      </c>
      <c r="N97" s="222">
        <f t="shared" si="102"/>
        <v>78.900000000000006</v>
      </c>
    </row>
    <row r="98" spans="1:14" s="303" customFormat="1" ht="36.75" customHeight="1">
      <c r="A98" s="1111"/>
      <c r="B98" s="892"/>
      <c r="C98" s="887"/>
      <c r="D98" s="644" t="s">
        <v>10</v>
      </c>
      <c r="E98" s="264">
        <v>0</v>
      </c>
      <c r="F98" s="264">
        <v>0</v>
      </c>
      <c r="G98" s="264">
        <v>0</v>
      </c>
      <c r="H98" s="264">
        <v>0</v>
      </c>
      <c r="I98" s="264">
        <v>5.56</v>
      </c>
      <c r="J98" s="867"/>
      <c r="K98" s="485">
        <v>0</v>
      </c>
      <c r="L98" s="264">
        <v>0</v>
      </c>
      <c r="M98" s="264">
        <v>0</v>
      </c>
      <c r="N98" s="222">
        <f t="shared" si="102"/>
        <v>5.56</v>
      </c>
    </row>
    <row r="99" spans="1:14" s="303" customFormat="1" ht="36.75" customHeight="1">
      <c r="A99" s="1112"/>
      <c r="B99" s="862"/>
      <c r="C99" s="888"/>
      <c r="D99" s="645" t="s">
        <v>122</v>
      </c>
      <c r="E99" s="265">
        <v>0</v>
      </c>
      <c r="F99" s="265">
        <v>0</v>
      </c>
      <c r="G99" s="265">
        <v>0</v>
      </c>
      <c r="H99" s="265">
        <v>0</v>
      </c>
      <c r="I99" s="265">
        <v>0.04</v>
      </c>
      <c r="J99" s="868"/>
      <c r="K99" s="486">
        <v>0</v>
      </c>
      <c r="L99" s="265">
        <v>0.81</v>
      </c>
      <c r="M99" s="265">
        <v>0.81</v>
      </c>
      <c r="N99" s="222">
        <f t="shared" si="102"/>
        <v>1.6600000000000001</v>
      </c>
    </row>
    <row r="100" spans="1:14" s="303" customFormat="1" ht="90.75" customHeight="1">
      <c r="A100" s="646"/>
      <c r="B100" s="618" t="s">
        <v>152</v>
      </c>
      <c r="C100" s="633"/>
      <c r="D100" s="633"/>
      <c r="E100" s="647"/>
      <c r="F100" s="648"/>
      <c r="G100" s="648"/>
      <c r="H100" s="634"/>
      <c r="I100" s="649"/>
      <c r="J100" s="635"/>
      <c r="K100" s="635"/>
      <c r="L100" s="649"/>
      <c r="M100" s="649"/>
      <c r="N100" s="636"/>
    </row>
    <row r="101" spans="1:14" s="303" customFormat="1" ht="36.75" customHeight="1">
      <c r="A101" s="646"/>
      <c r="B101" s="650" t="s">
        <v>153</v>
      </c>
      <c r="C101" s="627">
        <v>7.0286417149885789</v>
      </c>
      <c r="D101" s="229" t="s">
        <v>101</v>
      </c>
      <c r="E101" s="627">
        <v>9</v>
      </c>
      <c r="F101" s="651"/>
      <c r="G101" s="627">
        <v>9.8000000000000007</v>
      </c>
      <c r="H101" s="627">
        <v>10</v>
      </c>
      <c r="I101" s="627">
        <v>11</v>
      </c>
      <c r="J101" s="641"/>
      <c r="K101" s="641"/>
      <c r="L101" s="627">
        <v>14.5</v>
      </c>
      <c r="M101" s="627">
        <v>18</v>
      </c>
      <c r="N101" s="652"/>
    </row>
    <row r="102" spans="1:14" s="303" customFormat="1" ht="36.75" customHeight="1">
      <c r="A102" s="234"/>
      <c r="B102" s="233" t="s">
        <v>14</v>
      </c>
      <c r="C102" s="933" t="s">
        <v>15</v>
      </c>
      <c r="D102" s="933"/>
      <c r="E102" s="933"/>
      <c r="F102" s="933"/>
      <c r="G102" s="933"/>
      <c r="H102" s="933"/>
      <c r="I102" s="933"/>
      <c r="J102" s="933"/>
      <c r="K102" s="547"/>
      <c r="L102" s="926"/>
      <c r="M102" s="926"/>
      <c r="N102" s="927"/>
    </row>
    <row r="103" spans="1:14" s="303" customFormat="1" ht="36.75" customHeight="1">
      <c r="A103" s="653"/>
      <c r="B103" s="865" t="s">
        <v>154</v>
      </c>
      <c r="C103" s="1054" t="s">
        <v>120</v>
      </c>
      <c r="D103" s="644" t="s">
        <v>9</v>
      </c>
      <c r="E103" s="56">
        <f t="shared" ref="E103" si="109">SUM(E104:E106)</f>
        <v>6.7</v>
      </c>
      <c r="F103" s="56">
        <f t="shared" ref="F103" si="110">SUM(F104:F106)</f>
        <v>0</v>
      </c>
      <c r="G103" s="56">
        <f t="shared" ref="G103" si="111">SUM(G104:G106)</f>
        <v>0</v>
      </c>
      <c r="H103" s="56">
        <f t="shared" ref="H103" si="112">SUM(H104:H106)</f>
        <v>0</v>
      </c>
      <c r="I103" s="56">
        <f>SUM(I104:I106)</f>
        <v>0</v>
      </c>
      <c r="J103" s="884" t="s">
        <v>428</v>
      </c>
      <c r="K103" s="416">
        <f t="shared" ref="K103" si="113">SUM(K104:K106)</f>
        <v>0</v>
      </c>
      <c r="L103" s="56">
        <f t="shared" ref="L103" si="114">SUM(L104:L106)</f>
        <v>0</v>
      </c>
      <c r="M103" s="56">
        <f t="shared" ref="M103" si="115">SUM(M104:M106)</f>
        <v>0</v>
      </c>
      <c r="N103" s="222">
        <f t="shared" ref="N103:N110" si="116">E103+H103+I103+K103+L103+M103</f>
        <v>6.7</v>
      </c>
    </row>
    <row r="104" spans="1:14" s="303" customFormat="1" ht="36.75" customHeight="1">
      <c r="A104" s="653"/>
      <c r="B104" s="865"/>
      <c r="C104" s="1054"/>
      <c r="D104" s="644" t="s">
        <v>121</v>
      </c>
      <c r="E104" s="264">
        <v>0</v>
      </c>
      <c r="F104" s="264">
        <v>0</v>
      </c>
      <c r="G104" s="264">
        <v>0</v>
      </c>
      <c r="H104" s="264">
        <v>0</v>
      </c>
      <c r="I104" s="264">
        <v>0</v>
      </c>
      <c r="J104" s="885"/>
      <c r="K104" s="485">
        <v>0</v>
      </c>
      <c r="L104" s="264">
        <v>0</v>
      </c>
      <c r="M104" s="264">
        <v>0</v>
      </c>
      <c r="N104" s="222">
        <f t="shared" si="116"/>
        <v>0</v>
      </c>
    </row>
    <row r="105" spans="1:14" s="303" customFormat="1" ht="36.75" customHeight="1">
      <c r="A105" s="653"/>
      <c r="B105" s="865"/>
      <c r="C105" s="1054"/>
      <c r="D105" s="644" t="s">
        <v>10</v>
      </c>
      <c r="E105" s="264">
        <v>6.5</v>
      </c>
      <c r="F105" s="264">
        <v>0</v>
      </c>
      <c r="G105" s="264">
        <v>0</v>
      </c>
      <c r="H105" s="264">
        <v>0</v>
      </c>
      <c r="I105" s="264">
        <v>0</v>
      </c>
      <c r="J105" s="885"/>
      <c r="K105" s="485">
        <v>0</v>
      </c>
      <c r="L105" s="264">
        <v>0</v>
      </c>
      <c r="M105" s="264">
        <v>0</v>
      </c>
      <c r="N105" s="222">
        <f t="shared" si="116"/>
        <v>6.5</v>
      </c>
    </row>
    <row r="106" spans="1:14" s="303" customFormat="1" ht="36.75" customHeight="1">
      <c r="A106" s="653"/>
      <c r="B106" s="865"/>
      <c r="C106" s="1054"/>
      <c r="D106" s="644" t="s">
        <v>122</v>
      </c>
      <c r="E106" s="265">
        <v>0.2</v>
      </c>
      <c r="F106" s="265">
        <v>0</v>
      </c>
      <c r="G106" s="265">
        <v>0</v>
      </c>
      <c r="H106" s="265">
        <v>0</v>
      </c>
      <c r="I106" s="265">
        <v>0</v>
      </c>
      <c r="J106" s="886"/>
      <c r="K106" s="486">
        <v>0</v>
      </c>
      <c r="L106" s="265">
        <v>0</v>
      </c>
      <c r="M106" s="265">
        <v>0</v>
      </c>
      <c r="N106" s="222">
        <f t="shared" si="116"/>
        <v>0.2</v>
      </c>
    </row>
    <row r="107" spans="1:14" s="303" customFormat="1" ht="36.75" customHeight="1">
      <c r="A107" s="653"/>
      <c r="B107" s="865" t="s">
        <v>155</v>
      </c>
      <c r="C107" s="1054" t="s">
        <v>130</v>
      </c>
      <c r="D107" s="644" t="s">
        <v>9</v>
      </c>
      <c r="E107" s="56">
        <f t="shared" ref="E107" si="117">SUM(E108:E110)</f>
        <v>0</v>
      </c>
      <c r="F107" s="56">
        <f t="shared" ref="F107" si="118">SUM(F108:F110)</f>
        <v>0</v>
      </c>
      <c r="G107" s="56">
        <f t="shared" ref="G107" si="119">SUM(G108:G110)</f>
        <v>0</v>
      </c>
      <c r="H107" s="56">
        <f t="shared" ref="H107" si="120">SUM(H108:H110)</f>
        <v>0</v>
      </c>
      <c r="I107" s="56">
        <f>SUM(I108:I110)</f>
        <v>6.7</v>
      </c>
      <c r="J107" s="866"/>
      <c r="K107" s="416">
        <f t="shared" ref="K107" si="121">SUM(K108:K110)</f>
        <v>0</v>
      </c>
      <c r="L107" s="56">
        <f t="shared" ref="L107" si="122">SUM(L108:L110)</f>
        <v>0</v>
      </c>
      <c r="M107" s="56">
        <f t="shared" ref="M107" si="123">SUM(M108:M110)</f>
        <v>0</v>
      </c>
      <c r="N107" s="222">
        <f t="shared" si="116"/>
        <v>6.7</v>
      </c>
    </row>
    <row r="108" spans="1:14" s="303" customFormat="1" ht="36.75" customHeight="1">
      <c r="A108" s="653"/>
      <c r="B108" s="865"/>
      <c r="C108" s="1054"/>
      <c r="D108" s="644" t="s">
        <v>121</v>
      </c>
      <c r="E108" s="264">
        <v>0</v>
      </c>
      <c r="F108" s="264">
        <v>0</v>
      </c>
      <c r="G108" s="264">
        <v>0</v>
      </c>
      <c r="H108" s="264">
        <v>0</v>
      </c>
      <c r="I108" s="264">
        <v>0</v>
      </c>
      <c r="J108" s="867"/>
      <c r="K108" s="485">
        <v>0</v>
      </c>
      <c r="L108" s="264">
        <v>0</v>
      </c>
      <c r="M108" s="264">
        <v>0</v>
      </c>
      <c r="N108" s="222">
        <f t="shared" si="116"/>
        <v>0</v>
      </c>
    </row>
    <row r="109" spans="1:14" s="303" customFormat="1" ht="36.75" customHeight="1">
      <c r="A109" s="653"/>
      <c r="B109" s="865"/>
      <c r="C109" s="1054"/>
      <c r="D109" s="644" t="s">
        <v>10</v>
      </c>
      <c r="E109" s="264">
        <v>0</v>
      </c>
      <c r="F109" s="264">
        <v>0</v>
      </c>
      <c r="G109" s="264">
        <v>0</v>
      </c>
      <c r="H109" s="264">
        <v>0</v>
      </c>
      <c r="I109" s="264">
        <v>6.5</v>
      </c>
      <c r="J109" s="867"/>
      <c r="K109" s="485">
        <v>0</v>
      </c>
      <c r="L109" s="264">
        <v>0</v>
      </c>
      <c r="M109" s="264">
        <v>0</v>
      </c>
      <c r="N109" s="222">
        <f t="shared" si="116"/>
        <v>6.5</v>
      </c>
    </row>
    <row r="110" spans="1:14" s="303" customFormat="1" ht="36.75" customHeight="1">
      <c r="A110" s="653"/>
      <c r="B110" s="1086"/>
      <c r="C110" s="1115"/>
      <c r="D110" s="645" t="s">
        <v>122</v>
      </c>
      <c r="E110" s="265">
        <v>0</v>
      </c>
      <c r="F110" s="265">
        <v>0</v>
      </c>
      <c r="G110" s="265">
        <v>0</v>
      </c>
      <c r="H110" s="265">
        <v>0</v>
      </c>
      <c r="I110" s="265">
        <v>0.2</v>
      </c>
      <c r="J110" s="868"/>
      <c r="K110" s="486">
        <v>0</v>
      </c>
      <c r="L110" s="265">
        <v>0</v>
      </c>
      <c r="M110" s="265">
        <v>0</v>
      </c>
      <c r="N110" s="222">
        <f t="shared" si="116"/>
        <v>0.2</v>
      </c>
    </row>
    <row r="111" spans="1:14" s="303" customFormat="1" ht="90.75" customHeight="1">
      <c r="A111" s="1116" t="s">
        <v>156</v>
      </c>
      <c r="B111" s="618" t="s">
        <v>157</v>
      </c>
      <c r="C111" s="610"/>
      <c r="D111" s="611"/>
      <c r="E111" s="654"/>
      <c r="F111" s="655"/>
      <c r="G111" s="655"/>
      <c r="H111" s="654"/>
      <c r="I111" s="647"/>
      <c r="J111" s="635"/>
      <c r="K111" s="635"/>
      <c r="L111" s="647"/>
      <c r="M111" s="647"/>
      <c r="N111" s="654"/>
    </row>
    <row r="112" spans="1:14" s="303" customFormat="1" ht="36.75" customHeight="1">
      <c r="A112" s="1117"/>
      <c r="B112" s="650" t="s">
        <v>153</v>
      </c>
      <c r="C112" s="627">
        <v>43.211887373189981</v>
      </c>
      <c r="D112" s="229" t="s">
        <v>101</v>
      </c>
      <c r="E112" s="627">
        <v>48</v>
      </c>
      <c r="F112" s="656"/>
      <c r="G112" s="627">
        <v>46.06</v>
      </c>
      <c r="H112" s="627">
        <v>50</v>
      </c>
      <c r="I112" s="627">
        <v>52</v>
      </c>
      <c r="J112" s="641"/>
      <c r="K112" s="641"/>
      <c r="L112" s="627">
        <v>55</v>
      </c>
      <c r="M112" s="627">
        <v>55.6</v>
      </c>
      <c r="N112" s="657"/>
    </row>
    <row r="113" spans="1:14" s="303" customFormat="1" ht="36.75" customHeight="1">
      <c r="A113" s="536"/>
      <c r="B113" s="892" t="s">
        <v>158</v>
      </c>
      <c r="C113" s="887" t="s">
        <v>130</v>
      </c>
      <c r="D113" s="644" t="s">
        <v>9</v>
      </c>
      <c r="E113" s="56">
        <f>SUM(E114:E116)</f>
        <v>0</v>
      </c>
      <c r="F113" s="56">
        <f t="shared" ref="F113" si="124">SUM(F114:F116)</f>
        <v>0</v>
      </c>
      <c r="G113" s="56">
        <f t="shared" ref="G113" si="125">SUM(G114:G116)</f>
        <v>0</v>
      </c>
      <c r="H113" s="56">
        <f t="shared" ref="H113" si="126">SUM(H114:H116)</f>
        <v>0</v>
      </c>
      <c r="I113" s="56">
        <f>SUM(I114:I116)</f>
        <v>6.7</v>
      </c>
      <c r="J113" s="658"/>
      <c r="K113" s="416">
        <f t="shared" ref="K113" si="127">SUM(K114:K116)</f>
        <v>0</v>
      </c>
      <c r="L113" s="56">
        <f t="shared" ref="L113" si="128">SUM(L114:L116)</f>
        <v>0</v>
      </c>
      <c r="M113" s="56">
        <f t="shared" ref="M113" si="129">SUM(M114:M116)</f>
        <v>0</v>
      </c>
      <c r="N113" s="222">
        <f t="shared" ref="N113:N162" si="130">E113+H113+I113+K113+L113+M113</f>
        <v>6.7</v>
      </c>
    </row>
    <row r="114" spans="1:14" s="303" customFormat="1" ht="36.75" customHeight="1">
      <c r="A114" s="536"/>
      <c r="B114" s="892"/>
      <c r="C114" s="887"/>
      <c r="D114" s="644" t="s">
        <v>121</v>
      </c>
      <c r="E114" s="264">
        <v>0</v>
      </c>
      <c r="F114" s="264">
        <v>0</v>
      </c>
      <c r="G114" s="659">
        <v>0</v>
      </c>
      <c r="H114" s="659">
        <v>0</v>
      </c>
      <c r="I114" s="264">
        <v>0</v>
      </c>
      <c r="J114" s="658"/>
      <c r="K114" s="660">
        <v>0</v>
      </c>
      <c r="L114" s="264">
        <v>0</v>
      </c>
      <c r="M114" s="264">
        <v>0</v>
      </c>
      <c r="N114" s="222">
        <f t="shared" si="130"/>
        <v>0</v>
      </c>
    </row>
    <row r="115" spans="1:14" s="303" customFormat="1" ht="36.75" customHeight="1">
      <c r="A115" s="536"/>
      <c r="B115" s="892"/>
      <c r="C115" s="887"/>
      <c r="D115" s="644" t="s">
        <v>10</v>
      </c>
      <c r="E115" s="659">
        <v>0</v>
      </c>
      <c r="F115" s="659">
        <v>0</v>
      </c>
      <c r="G115" s="659">
        <v>0</v>
      </c>
      <c r="H115" s="659">
        <v>0</v>
      </c>
      <c r="I115" s="264">
        <v>6.5</v>
      </c>
      <c r="J115" s="658"/>
      <c r="K115" s="660">
        <v>0</v>
      </c>
      <c r="L115" s="264">
        <v>0</v>
      </c>
      <c r="M115" s="264">
        <v>0</v>
      </c>
      <c r="N115" s="222">
        <f t="shared" si="130"/>
        <v>6.5</v>
      </c>
    </row>
    <row r="116" spans="1:14" s="303" customFormat="1" ht="36.75" customHeight="1">
      <c r="A116" s="536"/>
      <c r="B116" s="892"/>
      <c r="C116" s="887"/>
      <c r="D116" s="644" t="s">
        <v>122</v>
      </c>
      <c r="E116" s="661">
        <v>0</v>
      </c>
      <c r="F116" s="661">
        <v>0</v>
      </c>
      <c r="G116" s="661">
        <v>0</v>
      </c>
      <c r="H116" s="661">
        <v>0</v>
      </c>
      <c r="I116" s="265">
        <v>0.2</v>
      </c>
      <c r="J116" s="658"/>
      <c r="K116" s="662">
        <v>0</v>
      </c>
      <c r="L116" s="265">
        <v>0</v>
      </c>
      <c r="M116" s="265">
        <v>0</v>
      </c>
      <c r="N116" s="222">
        <f t="shared" si="130"/>
        <v>0.2</v>
      </c>
    </row>
    <row r="117" spans="1:14" s="303" customFormat="1" ht="36.75" customHeight="1">
      <c r="A117" s="536"/>
      <c r="B117" s="892" t="s">
        <v>159</v>
      </c>
      <c r="C117" s="887" t="s">
        <v>135</v>
      </c>
      <c r="D117" s="644" t="s">
        <v>9</v>
      </c>
      <c r="E117" s="56">
        <f>SUM(E118:E120)</f>
        <v>0</v>
      </c>
      <c r="F117" s="56">
        <f t="shared" ref="F117" si="131">SUM(F118:F120)</f>
        <v>0</v>
      </c>
      <c r="G117" s="56">
        <f t="shared" ref="G117" si="132">SUM(G118:G120)</f>
        <v>0</v>
      </c>
      <c r="H117" s="56">
        <f t="shared" ref="H117" si="133">SUM(H118:H120)</f>
        <v>0</v>
      </c>
      <c r="I117" s="56">
        <f>SUM(I118:I120)</f>
        <v>0</v>
      </c>
      <c r="J117" s="658"/>
      <c r="K117" s="416">
        <f t="shared" ref="K117" si="134">SUM(K118:K120)</f>
        <v>0</v>
      </c>
      <c r="L117" s="56">
        <f t="shared" ref="L117" si="135">SUM(L118:L120)</f>
        <v>6.7</v>
      </c>
      <c r="M117" s="56">
        <f t="shared" ref="M117" si="136">SUM(M118:M120)</f>
        <v>0</v>
      </c>
      <c r="N117" s="222">
        <f t="shared" si="130"/>
        <v>6.7</v>
      </c>
    </row>
    <row r="118" spans="1:14" s="303" customFormat="1" ht="36.75" customHeight="1">
      <c r="A118" s="536"/>
      <c r="B118" s="892"/>
      <c r="C118" s="887"/>
      <c r="D118" s="644" t="s">
        <v>121</v>
      </c>
      <c r="E118" s="264">
        <v>0</v>
      </c>
      <c r="F118" s="264">
        <v>0</v>
      </c>
      <c r="G118" s="264">
        <v>0</v>
      </c>
      <c r="H118" s="264">
        <v>0</v>
      </c>
      <c r="I118" s="264">
        <v>0</v>
      </c>
      <c r="J118" s="658"/>
      <c r="K118" s="485">
        <v>0</v>
      </c>
      <c r="L118" s="264">
        <v>0</v>
      </c>
      <c r="M118" s="264">
        <v>0</v>
      </c>
      <c r="N118" s="222">
        <f t="shared" si="130"/>
        <v>0</v>
      </c>
    </row>
    <row r="119" spans="1:14" s="303" customFormat="1" ht="36.75" customHeight="1">
      <c r="A119" s="536"/>
      <c r="B119" s="892"/>
      <c r="C119" s="887"/>
      <c r="D119" s="644" t="s">
        <v>10</v>
      </c>
      <c r="E119" s="264">
        <v>0</v>
      </c>
      <c r="F119" s="264">
        <v>0</v>
      </c>
      <c r="G119" s="264">
        <v>0</v>
      </c>
      <c r="H119" s="264">
        <v>0</v>
      </c>
      <c r="I119" s="264">
        <v>0</v>
      </c>
      <c r="J119" s="658"/>
      <c r="K119" s="485">
        <v>0</v>
      </c>
      <c r="L119" s="264">
        <v>6.5</v>
      </c>
      <c r="M119" s="264">
        <v>0</v>
      </c>
      <c r="N119" s="222">
        <f t="shared" si="130"/>
        <v>6.5</v>
      </c>
    </row>
    <row r="120" spans="1:14" s="303" customFormat="1" ht="36.75" customHeight="1">
      <c r="A120" s="536"/>
      <c r="B120" s="892"/>
      <c r="C120" s="887"/>
      <c r="D120" s="644" t="s">
        <v>122</v>
      </c>
      <c r="E120" s="265">
        <v>0</v>
      </c>
      <c r="F120" s="265">
        <v>0</v>
      </c>
      <c r="G120" s="265">
        <v>0</v>
      </c>
      <c r="H120" s="265">
        <v>0</v>
      </c>
      <c r="I120" s="265">
        <v>0</v>
      </c>
      <c r="J120" s="658"/>
      <c r="K120" s="486">
        <v>0</v>
      </c>
      <c r="L120" s="265">
        <v>0.2</v>
      </c>
      <c r="M120" s="265">
        <v>0</v>
      </c>
      <c r="N120" s="222">
        <f t="shared" si="130"/>
        <v>0.2</v>
      </c>
    </row>
    <row r="121" spans="1:14" s="303" customFormat="1" ht="36.75" customHeight="1">
      <c r="A121" s="536"/>
      <c r="B121" s="892" t="s">
        <v>160</v>
      </c>
      <c r="C121" s="887" t="s">
        <v>135</v>
      </c>
      <c r="D121" s="644" t="s">
        <v>9</v>
      </c>
      <c r="E121" s="56">
        <f>SUM(E122:E124)</f>
        <v>0</v>
      </c>
      <c r="F121" s="56">
        <f t="shared" ref="F121" si="137">SUM(F122:F124)</f>
        <v>0</v>
      </c>
      <c r="G121" s="56">
        <f t="shared" ref="G121" si="138">SUM(G122:G124)</f>
        <v>0</v>
      </c>
      <c r="H121" s="56">
        <f t="shared" ref="H121" si="139">SUM(H122:H124)</f>
        <v>0</v>
      </c>
      <c r="I121" s="56">
        <f>SUM(I122:I124)</f>
        <v>0</v>
      </c>
      <c r="J121" s="658"/>
      <c r="K121" s="416">
        <f t="shared" ref="K121" si="140">SUM(K122:K124)</f>
        <v>0</v>
      </c>
      <c r="L121" s="56">
        <f t="shared" ref="L121" si="141">SUM(L122:L124)</f>
        <v>6.7</v>
      </c>
      <c r="M121" s="56">
        <f t="shared" ref="M121" si="142">SUM(M122:M124)</f>
        <v>0</v>
      </c>
      <c r="N121" s="222">
        <f t="shared" si="130"/>
        <v>6.7</v>
      </c>
    </row>
    <row r="122" spans="1:14" s="303" customFormat="1" ht="36.75" customHeight="1">
      <c r="A122" s="536"/>
      <c r="B122" s="892"/>
      <c r="C122" s="887"/>
      <c r="D122" s="644" t="s">
        <v>121</v>
      </c>
      <c r="E122" s="264">
        <v>0</v>
      </c>
      <c r="F122" s="264">
        <v>0</v>
      </c>
      <c r="G122" s="264">
        <v>0</v>
      </c>
      <c r="H122" s="264">
        <v>0</v>
      </c>
      <c r="I122" s="264">
        <v>0</v>
      </c>
      <c r="J122" s="658"/>
      <c r="K122" s="485">
        <v>0</v>
      </c>
      <c r="L122" s="264">
        <v>0</v>
      </c>
      <c r="M122" s="264">
        <v>0</v>
      </c>
      <c r="N122" s="222">
        <f t="shared" si="130"/>
        <v>0</v>
      </c>
    </row>
    <row r="123" spans="1:14" s="303" customFormat="1" ht="36.75" customHeight="1">
      <c r="A123" s="536"/>
      <c r="B123" s="892"/>
      <c r="C123" s="887"/>
      <c r="D123" s="644" t="s">
        <v>10</v>
      </c>
      <c r="E123" s="264">
        <v>0</v>
      </c>
      <c r="F123" s="264">
        <v>0</v>
      </c>
      <c r="G123" s="264">
        <v>0</v>
      </c>
      <c r="H123" s="264">
        <v>0</v>
      </c>
      <c r="I123" s="264">
        <v>0</v>
      </c>
      <c r="J123" s="658"/>
      <c r="K123" s="485">
        <v>0</v>
      </c>
      <c r="L123" s="264">
        <v>6.5</v>
      </c>
      <c r="M123" s="264">
        <v>0</v>
      </c>
      <c r="N123" s="222">
        <f t="shared" si="130"/>
        <v>6.5</v>
      </c>
    </row>
    <row r="124" spans="1:14" s="303" customFormat="1" ht="36.75" customHeight="1">
      <c r="A124" s="536"/>
      <c r="B124" s="892"/>
      <c r="C124" s="887"/>
      <c r="D124" s="644" t="s">
        <v>122</v>
      </c>
      <c r="E124" s="265">
        <v>0</v>
      </c>
      <c r="F124" s="265">
        <v>0</v>
      </c>
      <c r="G124" s="265">
        <v>0</v>
      </c>
      <c r="H124" s="265">
        <v>0</v>
      </c>
      <c r="I124" s="265">
        <v>0</v>
      </c>
      <c r="J124" s="658"/>
      <c r="K124" s="486">
        <v>0</v>
      </c>
      <c r="L124" s="265">
        <v>0.2</v>
      </c>
      <c r="M124" s="265">
        <v>0</v>
      </c>
      <c r="N124" s="222">
        <f t="shared" si="130"/>
        <v>0.2</v>
      </c>
    </row>
    <row r="125" spans="1:14" s="303" customFormat="1" ht="36.75" customHeight="1">
      <c r="A125" s="536"/>
      <c r="B125" s="892" t="s">
        <v>161</v>
      </c>
      <c r="C125" s="887" t="s">
        <v>140</v>
      </c>
      <c r="D125" s="644" t="s">
        <v>9</v>
      </c>
      <c r="E125" s="56">
        <f>SUM(E126:E128)</f>
        <v>0</v>
      </c>
      <c r="F125" s="56">
        <f t="shared" ref="F125" si="143">SUM(F126:F128)</f>
        <v>0</v>
      </c>
      <c r="G125" s="56">
        <f t="shared" ref="G125" si="144">SUM(G126:G128)</f>
        <v>0</v>
      </c>
      <c r="H125" s="56">
        <f t="shared" ref="H125" si="145">SUM(H126:H128)</f>
        <v>0</v>
      </c>
      <c r="I125" s="56">
        <f>SUM(I126:I128)</f>
        <v>0</v>
      </c>
      <c r="J125" s="658"/>
      <c r="K125" s="416">
        <f t="shared" ref="K125" si="146">SUM(K126:K128)</f>
        <v>0</v>
      </c>
      <c r="L125" s="56">
        <f t="shared" ref="L125" si="147">SUM(L126:L128)</f>
        <v>0</v>
      </c>
      <c r="M125" s="56">
        <f t="shared" ref="M125" si="148">SUM(M126:M128)</f>
        <v>6.7</v>
      </c>
      <c r="N125" s="222">
        <f t="shared" si="130"/>
        <v>6.7</v>
      </c>
    </row>
    <row r="126" spans="1:14" s="303" customFormat="1" ht="36.75" customHeight="1">
      <c r="A126" s="536"/>
      <c r="B126" s="892"/>
      <c r="C126" s="887"/>
      <c r="D126" s="644" t="s">
        <v>121</v>
      </c>
      <c r="E126" s="264">
        <v>0</v>
      </c>
      <c r="F126" s="264">
        <v>0</v>
      </c>
      <c r="G126" s="264">
        <v>0</v>
      </c>
      <c r="H126" s="264">
        <v>0</v>
      </c>
      <c r="I126" s="264">
        <v>0</v>
      </c>
      <c r="J126" s="658"/>
      <c r="K126" s="485">
        <v>0</v>
      </c>
      <c r="L126" s="264">
        <v>0</v>
      </c>
      <c r="M126" s="264">
        <v>0</v>
      </c>
      <c r="N126" s="222">
        <f t="shared" si="130"/>
        <v>0</v>
      </c>
    </row>
    <row r="127" spans="1:14" s="303" customFormat="1" ht="36.75" customHeight="1">
      <c r="A127" s="536"/>
      <c r="B127" s="892"/>
      <c r="C127" s="887"/>
      <c r="D127" s="644" t="s">
        <v>10</v>
      </c>
      <c r="E127" s="264">
        <v>0</v>
      </c>
      <c r="F127" s="264">
        <v>0</v>
      </c>
      <c r="G127" s="264">
        <v>0</v>
      </c>
      <c r="H127" s="264">
        <v>0</v>
      </c>
      <c r="I127" s="264">
        <v>0</v>
      </c>
      <c r="J127" s="658"/>
      <c r="K127" s="485">
        <v>0</v>
      </c>
      <c r="L127" s="264">
        <v>0</v>
      </c>
      <c r="M127" s="264">
        <v>6.5</v>
      </c>
      <c r="N127" s="222">
        <f t="shared" si="130"/>
        <v>6.5</v>
      </c>
    </row>
    <row r="128" spans="1:14" s="303" customFormat="1" ht="36.75" customHeight="1">
      <c r="A128" s="536"/>
      <c r="B128" s="892"/>
      <c r="C128" s="887"/>
      <c r="D128" s="644" t="s">
        <v>122</v>
      </c>
      <c r="E128" s="265">
        <v>0</v>
      </c>
      <c r="F128" s="265">
        <v>0</v>
      </c>
      <c r="G128" s="265">
        <v>0</v>
      </c>
      <c r="H128" s="265">
        <v>0</v>
      </c>
      <c r="I128" s="265">
        <v>0</v>
      </c>
      <c r="J128" s="658"/>
      <c r="K128" s="486">
        <v>0</v>
      </c>
      <c r="L128" s="265">
        <v>0</v>
      </c>
      <c r="M128" s="265">
        <v>0.2</v>
      </c>
      <c r="N128" s="222">
        <f t="shared" si="130"/>
        <v>0.2</v>
      </c>
    </row>
    <row r="129" spans="1:14" s="303" customFormat="1" ht="36.75" customHeight="1">
      <c r="A129" s="536"/>
      <c r="B129" s="892" t="s">
        <v>162</v>
      </c>
      <c r="C129" s="887" t="s">
        <v>140</v>
      </c>
      <c r="D129" s="644" t="s">
        <v>9</v>
      </c>
      <c r="E129" s="56">
        <f>SUM(E130:E132)</f>
        <v>0</v>
      </c>
      <c r="F129" s="56">
        <f t="shared" ref="F129" si="149">SUM(F130:F132)</f>
        <v>0</v>
      </c>
      <c r="G129" s="56">
        <f t="shared" ref="G129" si="150">SUM(G130:G132)</f>
        <v>0</v>
      </c>
      <c r="H129" s="56">
        <f t="shared" ref="H129" si="151">SUM(H130:H132)</f>
        <v>0</v>
      </c>
      <c r="I129" s="56">
        <f>SUM(I130:I132)</f>
        <v>0</v>
      </c>
      <c r="J129" s="658"/>
      <c r="K129" s="416">
        <f t="shared" ref="K129" si="152">SUM(K130:K132)</f>
        <v>0</v>
      </c>
      <c r="L129" s="56">
        <f t="shared" ref="L129" si="153">SUM(L130:L132)</f>
        <v>0</v>
      </c>
      <c r="M129" s="56">
        <f t="shared" ref="M129" si="154">SUM(M130:M132)</f>
        <v>6.7</v>
      </c>
      <c r="N129" s="66">
        <f t="shared" si="130"/>
        <v>6.7</v>
      </c>
    </row>
    <row r="130" spans="1:14" s="303" customFormat="1" ht="36.75" customHeight="1">
      <c r="A130" s="536"/>
      <c r="B130" s="892"/>
      <c r="C130" s="887"/>
      <c r="D130" s="644" t="s">
        <v>121</v>
      </c>
      <c r="E130" s="264">
        <v>0</v>
      </c>
      <c r="F130" s="264">
        <v>0</v>
      </c>
      <c r="G130" s="264">
        <v>0</v>
      </c>
      <c r="H130" s="264">
        <v>0</v>
      </c>
      <c r="I130" s="264">
        <v>0</v>
      </c>
      <c r="J130" s="658"/>
      <c r="K130" s="485">
        <v>0</v>
      </c>
      <c r="L130" s="264">
        <v>0</v>
      </c>
      <c r="M130" s="264">
        <v>0</v>
      </c>
      <c r="N130" s="222">
        <f t="shared" si="130"/>
        <v>0</v>
      </c>
    </row>
    <row r="131" spans="1:14" s="303" customFormat="1" ht="36.75" customHeight="1">
      <c r="A131" s="536"/>
      <c r="B131" s="892"/>
      <c r="C131" s="887"/>
      <c r="D131" s="644" t="s">
        <v>10</v>
      </c>
      <c r="E131" s="264">
        <v>0</v>
      </c>
      <c r="F131" s="264">
        <v>0</v>
      </c>
      <c r="G131" s="264">
        <v>0</v>
      </c>
      <c r="H131" s="264">
        <v>0</v>
      </c>
      <c r="I131" s="264">
        <v>0</v>
      </c>
      <c r="J131" s="658"/>
      <c r="K131" s="485">
        <v>0</v>
      </c>
      <c r="L131" s="264">
        <v>0</v>
      </c>
      <c r="M131" s="264">
        <v>6.5</v>
      </c>
      <c r="N131" s="222">
        <f t="shared" si="130"/>
        <v>6.5</v>
      </c>
    </row>
    <row r="132" spans="1:14" s="303" customFormat="1" ht="36.75" customHeight="1">
      <c r="A132" s="536"/>
      <c r="B132" s="892"/>
      <c r="C132" s="887"/>
      <c r="D132" s="644" t="s">
        <v>122</v>
      </c>
      <c r="E132" s="265">
        <v>0</v>
      </c>
      <c r="F132" s="265">
        <v>0</v>
      </c>
      <c r="G132" s="265">
        <v>0</v>
      </c>
      <c r="H132" s="265">
        <v>0</v>
      </c>
      <c r="I132" s="265">
        <v>0</v>
      </c>
      <c r="J132" s="658"/>
      <c r="K132" s="486">
        <v>0</v>
      </c>
      <c r="L132" s="265">
        <v>0</v>
      </c>
      <c r="M132" s="265">
        <v>0.2</v>
      </c>
      <c r="N132" s="222">
        <f t="shared" si="130"/>
        <v>0.2</v>
      </c>
    </row>
    <row r="133" spans="1:14" s="303" customFormat="1" ht="36.75" customHeight="1">
      <c r="A133" s="536"/>
      <c r="B133" s="892" t="s">
        <v>163</v>
      </c>
      <c r="C133" s="887" t="s">
        <v>164</v>
      </c>
      <c r="D133" s="644" t="s">
        <v>9</v>
      </c>
      <c r="E133" s="267">
        <f t="shared" ref="E133" si="155">SUM(E134:E136)</f>
        <v>0</v>
      </c>
      <c r="F133" s="267">
        <f t="shared" ref="F133:G133" si="156">SUM(F134:F136)</f>
        <v>0</v>
      </c>
      <c r="G133" s="267">
        <f t="shared" si="156"/>
        <v>0</v>
      </c>
      <c r="H133" s="267">
        <f t="shared" ref="H133" si="157">SUM(H134:H136)</f>
        <v>0</v>
      </c>
      <c r="I133" s="56">
        <f>SUM(I134:I136)</f>
        <v>0</v>
      </c>
      <c r="J133" s="884" t="s">
        <v>376</v>
      </c>
      <c r="K133" s="487">
        <f t="shared" ref="K133" si="158">SUM(K134:K136)</f>
        <v>2.4535</v>
      </c>
      <c r="L133" s="56">
        <f t="shared" ref="L133" si="159">SUM(L134:L136)</f>
        <v>0</v>
      </c>
      <c r="M133" s="56">
        <f t="shared" ref="M133" si="160">SUM(M134:M136)</f>
        <v>0</v>
      </c>
      <c r="N133" s="66">
        <f t="shared" si="130"/>
        <v>2.4535</v>
      </c>
    </row>
    <row r="134" spans="1:14" s="303" customFormat="1" ht="36.75" customHeight="1">
      <c r="A134" s="536"/>
      <c r="B134" s="892"/>
      <c r="C134" s="887"/>
      <c r="D134" s="644" t="s">
        <v>121</v>
      </c>
      <c r="E134" s="264">
        <v>0</v>
      </c>
      <c r="F134" s="264">
        <v>0</v>
      </c>
      <c r="G134" s="264">
        <v>0</v>
      </c>
      <c r="H134" s="264">
        <v>0</v>
      </c>
      <c r="I134" s="264">
        <v>0</v>
      </c>
      <c r="J134" s="885"/>
      <c r="K134" s="485">
        <v>0</v>
      </c>
      <c r="L134" s="264">
        <v>0</v>
      </c>
      <c r="M134" s="264">
        <v>0</v>
      </c>
      <c r="N134" s="222">
        <f t="shared" si="130"/>
        <v>0</v>
      </c>
    </row>
    <row r="135" spans="1:14" s="303" customFormat="1" ht="36.75" customHeight="1">
      <c r="A135" s="536"/>
      <c r="B135" s="892"/>
      <c r="C135" s="887"/>
      <c r="D135" s="644" t="s">
        <v>10</v>
      </c>
      <c r="E135" s="264">
        <v>0</v>
      </c>
      <c r="F135" s="264">
        <v>0</v>
      </c>
      <c r="G135" s="264">
        <v>0</v>
      </c>
      <c r="H135" s="264">
        <v>0</v>
      </c>
      <c r="I135" s="264">
        <v>0</v>
      </c>
      <c r="J135" s="885"/>
      <c r="K135" s="485">
        <v>2.38</v>
      </c>
      <c r="L135" s="264">
        <v>0</v>
      </c>
      <c r="M135" s="264">
        <v>0</v>
      </c>
      <c r="N135" s="222">
        <f t="shared" si="130"/>
        <v>2.38</v>
      </c>
    </row>
    <row r="136" spans="1:14" s="303" customFormat="1" ht="136.5" customHeight="1">
      <c r="A136" s="536"/>
      <c r="B136" s="892"/>
      <c r="C136" s="887"/>
      <c r="D136" s="644" t="s">
        <v>122</v>
      </c>
      <c r="E136" s="265">
        <v>0</v>
      </c>
      <c r="F136" s="265">
        <v>0</v>
      </c>
      <c r="G136" s="265">
        <v>0</v>
      </c>
      <c r="H136" s="265">
        <v>0</v>
      </c>
      <c r="I136" s="265">
        <v>0</v>
      </c>
      <c r="J136" s="886"/>
      <c r="K136" s="486">
        <v>7.3499999999999996E-2</v>
      </c>
      <c r="L136" s="265">
        <v>0</v>
      </c>
      <c r="M136" s="265">
        <v>0</v>
      </c>
      <c r="N136" s="222">
        <f t="shared" si="130"/>
        <v>7.3499999999999996E-2</v>
      </c>
    </row>
    <row r="137" spans="1:14" s="303" customFormat="1" ht="57" customHeight="1">
      <c r="A137" s="536"/>
      <c r="B137" s="862" t="s">
        <v>366</v>
      </c>
      <c r="C137" s="888" t="s">
        <v>120</v>
      </c>
      <c r="D137" s="644" t="s">
        <v>9</v>
      </c>
      <c r="E137" s="267">
        <f t="shared" ref="E137:H137" si="161">SUM(E138:E140)</f>
        <v>1.62</v>
      </c>
      <c r="F137" s="267">
        <f t="shared" si="161"/>
        <v>0</v>
      </c>
      <c r="G137" s="267">
        <f t="shared" si="161"/>
        <v>0</v>
      </c>
      <c r="H137" s="267">
        <f t="shared" si="161"/>
        <v>0</v>
      </c>
      <c r="I137" s="56">
        <f>SUM(I138:I140)</f>
        <v>0</v>
      </c>
      <c r="J137" s="884" t="s">
        <v>393</v>
      </c>
      <c r="K137" s="487">
        <f t="shared" ref="K137:M137" si="162">SUM(K138:K140)</f>
        <v>0</v>
      </c>
      <c r="L137" s="56">
        <f t="shared" si="162"/>
        <v>0</v>
      </c>
      <c r="M137" s="56">
        <f t="shared" si="162"/>
        <v>0</v>
      </c>
      <c r="N137" s="66">
        <f t="shared" ref="N137:N140" si="163">E137+H137+I137+K137+L137+M137</f>
        <v>1.62</v>
      </c>
    </row>
    <row r="138" spans="1:14" s="303" customFormat="1" ht="49.5" customHeight="1">
      <c r="A138" s="536"/>
      <c r="B138" s="863"/>
      <c r="C138" s="893"/>
      <c r="D138" s="644" t="s">
        <v>121</v>
      </c>
      <c r="E138" s="265">
        <v>0</v>
      </c>
      <c r="F138" s="264">
        <v>0</v>
      </c>
      <c r="G138" s="264">
        <v>0</v>
      </c>
      <c r="H138" s="264">
        <v>0</v>
      </c>
      <c r="I138" s="264">
        <v>0</v>
      </c>
      <c r="J138" s="885"/>
      <c r="K138" s="485">
        <v>0</v>
      </c>
      <c r="L138" s="264">
        <v>0</v>
      </c>
      <c r="M138" s="264">
        <v>0</v>
      </c>
      <c r="N138" s="222">
        <f t="shared" si="163"/>
        <v>0</v>
      </c>
    </row>
    <row r="139" spans="1:14" s="303" customFormat="1" ht="43.5" customHeight="1">
      <c r="A139" s="536"/>
      <c r="B139" s="863"/>
      <c r="C139" s="893"/>
      <c r="D139" s="644" t="s">
        <v>10</v>
      </c>
      <c r="E139" s="265">
        <v>1.57</v>
      </c>
      <c r="F139" s="264">
        <v>0</v>
      </c>
      <c r="G139" s="264">
        <v>0</v>
      </c>
      <c r="H139" s="264">
        <v>0</v>
      </c>
      <c r="I139" s="264">
        <v>0</v>
      </c>
      <c r="J139" s="885"/>
      <c r="K139" s="485">
        <v>0</v>
      </c>
      <c r="L139" s="264">
        <v>0</v>
      </c>
      <c r="M139" s="264">
        <v>0</v>
      </c>
      <c r="N139" s="222">
        <f t="shared" si="163"/>
        <v>1.57</v>
      </c>
    </row>
    <row r="140" spans="1:14" s="303" customFormat="1" ht="60" customHeight="1">
      <c r="A140" s="536"/>
      <c r="B140" s="864"/>
      <c r="C140" s="894"/>
      <c r="D140" s="644" t="s">
        <v>122</v>
      </c>
      <c r="E140" s="265">
        <v>0.05</v>
      </c>
      <c r="F140" s="265">
        <v>0</v>
      </c>
      <c r="G140" s="265">
        <v>0</v>
      </c>
      <c r="H140" s="265">
        <v>0</v>
      </c>
      <c r="I140" s="265">
        <v>0</v>
      </c>
      <c r="J140" s="886"/>
      <c r="K140" s="486">
        <v>0</v>
      </c>
      <c r="L140" s="265">
        <v>0</v>
      </c>
      <c r="M140" s="265">
        <v>0</v>
      </c>
      <c r="N140" s="222">
        <f t="shared" si="163"/>
        <v>0.05</v>
      </c>
    </row>
    <row r="141" spans="1:14" s="303" customFormat="1" ht="42.75" customHeight="1">
      <c r="A141" s="536"/>
      <c r="B141" s="892" t="s">
        <v>165</v>
      </c>
      <c r="C141" s="887" t="s">
        <v>120</v>
      </c>
      <c r="D141" s="644" t="s">
        <v>9</v>
      </c>
      <c r="E141" s="267">
        <f t="shared" ref="E141" si="164">SUM(E142:E144)</f>
        <v>2.4500000000000002</v>
      </c>
      <c r="F141" s="267">
        <f t="shared" ref="F141:G141" si="165">SUM(F142:F144)</f>
        <v>0</v>
      </c>
      <c r="G141" s="267">
        <f t="shared" si="165"/>
        <v>0</v>
      </c>
      <c r="H141" s="267">
        <f t="shared" ref="H141" si="166">SUM(H142:H144)</f>
        <v>0</v>
      </c>
      <c r="I141" s="56">
        <f>SUM(I142:I144)</f>
        <v>0</v>
      </c>
      <c r="J141" s="884" t="s">
        <v>394</v>
      </c>
      <c r="K141" s="487">
        <f t="shared" ref="K141" si="167">SUM(K142:K144)</f>
        <v>0</v>
      </c>
      <c r="L141" s="56">
        <f t="shared" ref="L141" si="168">SUM(L142:L144)</f>
        <v>0</v>
      </c>
      <c r="M141" s="56">
        <f t="shared" ref="M141" si="169">SUM(M142:M144)</f>
        <v>0</v>
      </c>
      <c r="N141" s="66">
        <f t="shared" si="130"/>
        <v>2.4500000000000002</v>
      </c>
    </row>
    <row r="142" spans="1:14" s="303" customFormat="1" ht="36.75" customHeight="1">
      <c r="A142" s="536"/>
      <c r="B142" s="892"/>
      <c r="C142" s="887"/>
      <c r="D142" s="644" t="s">
        <v>121</v>
      </c>
      <c r="E142" s="264">
        <v>0</v>
      </c>
      <c r="F142" s="264">
        <v>0</v>
      </c>
      <c r="G142" s="264">
        <v>0</v>
      </c>
      <c r="H142" s="264">
        <v>0</v>
      </c>
      <c r="I142" s="264">
        <v>0</v>
      </c>
      <c r="J142" s="885"/>
      <c r="K142" s="485">
        <v>0</v>
      </c>
      <c r="L142" s="264">
        <v>0</v>
      </c>
      <c r="M142" s="264">
        <v>0</v>
      </c>
      <c r="N142" s="222">
        <f t="shared" si="130"/>
        <v>0</v>
      </c>
    </row>
    <row r="143" spans="1:14" s="303" customFormat="1" ht="36.75" customHeight="1">
      <c r="A143" s="536"/>
      <c r="B143" s="892"/>
      <c r="C143" s="887"/>
      <c r="D143" s="644" t="s">
        <v>10</v>
      </c>
      <c r="E143" s="264">
        <v>2.3765000000000001</v>
      </c>
      <c r="F143" s="264">
        <v>0</v>
      </c>
      <c r="G143" s="264">
        <v>0</v>
      </c>
      <c r="H143" s="264">
        <v>0</v>
      </c>
      <c r="I143" s="264">
        <v>0</v>
      </c>
      <c r="J143" s="885"/>
      <c r="K143" s="485">
        <v>0</v>
      </c>
      <c r="L143" s="264">
        <v>0</v>
      </c>
      <c r="M143" s="264">
        <v>0</v>
      </c>
      <c r="N143" s="222">
        <f t="shared" si="130"/>
        <v>2.3765000000000001</v>
      </c>
    </row>
    <row r="144" spans="1:14" s="303" customFormat="1" ht="60.75" customHeight="1">
      <c r="A144" s="536"/>
      <c r="B144" s="862"/>
      <c r="C144" s="888"/>
      <c r="D144" s="645" t="s">
        <v>122</v>
      </c>
      <c r="E144" s="265">
        <v>7.3499999999999996E-2</v>
      </c>
      <c r="F144" s="265">
        <v>0</v>
      </c>
      <c r="G144" s="265">
        <v>0</v>
      </c>
      <c r="H144" s="265">
        <v>0</v>
      </c>
      <c r="I144" s="265">
        <v>0</v>
      </c>
      <c r="J144" s="886"/>
      <c r="K144" s="486">
        <v>0</v>
      </c>
      <c r="L144" s="265">
        <v>0</v>
      </c>
      <c r="M144" s="265">
        <v>0</v>
      </c>
      <c r="N144" s="222">
        <f t="shared" si="130"/>
        <v>7.3499999999999996E-2</v>
      </c>
    </row>
    <row r="145" spans="1:14" s="303" customFormat="1" ht="99.75" customHeight="1">
      <c r="A145" s="663"/>
      <c r="B145" s="570" t="s">
        <v>166</v>
      </c>
      <c r="C145" s="633"/>
      <c r="D145" s="633"/>
      <c r="E145" s="664"/>
      <c r="F145" s="654"/>
      <c r="G145" s="654"/>
      <c r="H145" s="664"/>
      <c r="I145" s="664"/>
      <c r="J145" s="635"/>
      <c r="K145" s="635"/>
      <c r="L145" s="664"/>
      <c r="M145" s="664"/>
      <c r="N145" s="222">
        <f t="shared" si="130"/>
        <v>0</v>
      </c>
    </row>
    <row r="146" spans="1:14" s="303" customFormat="1" ht="36.75" customHeight="1">
      <c r="A146" s="663"/>
      <c r="B146" s="665" t="s">
        <v>153</v>
      </c>
      <c r="C146" s="666">
        <v>4.2</v>
      </c>
      <c r="D146" s="667" t="s">
        <v>101</v>
      </c>
      <c r="E146" s="668">
        <v>0</v>
      </c>
      <c r="F146" s="668">
        <v>0</v>
      </c>
      <c r="G146" s="668">
        <v>0</v>
      </c>
      <c r="H146" s="668">
        <v>0</v>
      </c>
      <c r="I146" s="668">
        <v>0</v>
      </c>
      <c r="J146" s="669"/>
      <c r="K146" s="669"/>
      <c r="L146" s="668">
        <v>0</v>
      </c>
      <c r="M146" s="668">
        <v>0</v>
      </c>
      <c r="N146" s="222"/>
    </row>
    <row r="147" spans="1:14" s="303" customFormat="1" ht="36.75" customHeight="1">
      <c r="A147" s="536"/>
      <c r="B147" s="892" t="s">
        <v>167</v>
      </c>
      <c r="C147" s="887" t="s">
        <v>145</v>
      </c>
      <c r="D147" s="541" t="s">
        <v>9</v>
      </c>
      <c r="E147" s="267">
        <f t="shared" ref="E147" si="170">SUM(E148:E150)</f>
        <v>15.499000000000001</v>
      </c>
      <c r="F147" s="267">
        <f t="shared" ref="F147:G147" si="171">SUM(F148:F150)</f>
        <v>0</v>
      </c>
      <c r="G147" s="267">
        <f t="shared" si="171"/>
        <v>0</v>
      </c>
      <c r="H147" s="267">
        <f t="shared" ref="H147" si="172">SUM(H148:H150)</f>
        <v>0</v>
      </c>
      <c r="I147" s="56">
        <f>SUM(I148:I150)</f>
        <v>0</v>
      </c>
      <c r="J147" s="884" t="s">
        <v>396</v>
      </c>
      <c r="K147" s="487">
        <f t="shared" ref="K147" si="173">SUM(K148:K150)</f>
        <v>0</v>
      </c>
      <c r="L147" s="56">
        <f t="shared" ref="L147" si="174">SUM(L148:L150)</f>
        <v>0</v>
      </c>
      <c r="M147" s="56">
        <f t="shared" ref="M147" si="175">SUM(M148:M150)</f>
        <v>0</v>
      </c>
      <c r="N147" s="66">
        <f t="shared" si="130"/>
        <v>15.499000000000001</v>
      </c>
    </row>
    <row r="148" spans="1:14" s="303" customFormat="1" ht="36.75" customHeight="1">
      <c r="A148" s="536"/>
      <c r="B148" s="892"/>
      <c r="C148" s="887"/>
      <c r="D148" s="541" t="s">
        <v>121</v>
      </c>
      <c r="E148" s="264">
        <v>0</v>
      </c>
      <c r="F148" s="264">
        <v>0</v>
      </c>
      <c r="G148" s="264">
        <v>0</v>
      </c>
      <c r="H148" s="264">
        <v>0</v>
      </c>
      <c r="I148" s="264">
        <v>0</v>
      </c>
      <c r="J148" s="896"/>
      <c r="K148" s="485">
        <v>0</v>
      </c>
      <c r="L148" s="264">
        <v>0</v>
      </c>
      <c r="M148" s="264">
        <v>0</v>
      </c>
      <c r="N148" s="222">
        <f t="shared" si="130"/>
        <v>0</v>
      </c>
    </row>
    <row r="149" spans="1:14" s="303" customFormat="1" ht="36.75" customHeight="1">
      <c r="A149" s="536"/>
      <c r="B149" s="892"/>
      <c r="C149" s="887"/>
      <c r="D149" s="541" t="s">
        <v>10</v>
      </c>
      <c r="E149" s="264">
        <v>15.034000000000001</v>
      </c>
      <c r="F149" s="264">
        <v>0</v>
      </c>
      <c r="G149" s="264">
        <v>0</v>
      </c>
      <c r="H149" s="264">
        <v>0</v>
      </c>
      <c r="I149" s="264">
        <v>0</v>
      </c>
      <c r="J149" s="896"/>
      <c r="K149" s="485">
        <v>0</v>
      </c>
      <c r="L149" s="264">
        <v>0</v>
      </c>
      <c r="M149" s="264">
        <v>0</v>
      </c>
      <c r="N149" s="222">
        <f t="shared" si="130"/>
        <v>15.034000000000001</v>
      </c>
    </row>
    <row r="150" spans="1:14" s="303" customFormat="1" ht="45.75" customHeight="1">
      <c r="A150" s="536"/>
      <c r="B150" s="892"/>
      <c r="C150" s="887"/>
      <c r="D150" s="541" t="s">
        <v>122</v>
      </c>
      <c r="E150" s="265">
        <v>0.46500000000000002</v>
      </c>
      <c r="F150" s="265">
        <v>0</v>
      </c>
      <c r="G150" s="265">
        <v>0</v>
      </c>
      <c r="H150" s="265">
        <v>0</v>
      </c>
      <c r="I150" s="265">
        <v>0</v>
      </c>
      <c r="J150" s="897"/>
      <c r="K150" s="486">
        <v>0</v>
      </c>
      <c r="L150" s="265">
        <v>0</v>
      </c>
      <c r="M150" s="265">
        <v>0</v>
      </c>
      <c r="N150" s="222">
        <f t="shared" si="130"/>
        <v>0.46500000000000002</v>
      </c>
    </row>
    <row r="151" spans="1:14" s="303" customFormat="1" ht="36.75" customHeight="1">
      <c r="A151" s="536"/>
      <c r="B151" s="892" t="s">
        <v>168</v>
      </c>
      <c r="C151" s="887" t="s">
        <v>169</v>
      </c>
      <c r="D151" s="541" t="s">
        <v>9</v>
      </c>
      <c r="E151" s="267">
        <f t="shared" ref="E151" si="176">SUM(E152:E154)</f>
        <v>0</v>
      </c>
      <c r="F151" s="267">
        <f t="shared" ref="F151:G151" si="177">SUM(F152:F154)</f>
        <v>0</v>
      </c>
      <c r="G151" s="267">
        <f t="shared" si="177"/>
        <v>0</v>
      </c>
      <c r="H151" s="267">
        <f t="shared" ref="H151" si="178">SUM(H152:H154)</f>
        <v>5.5</v>
      </c>
      <c r="I151" s="56">
        <f>SUM(I152:I154)</f>
        <v>0</v>
      </c>
      <c r="J151" s="658"/>
      <c r="K151" s="487">
        <f t="shared" ref="K151" si="179">SUM(K152:K154)</f>
        <v>0</v>
      </c>
      <c r="L151" s="56">
        <f t="shared" ref="L151" si="180">SUM(L152:L154)</f>
        <v>0</v>
      </c>
      <c r="M151" s="56">
        <f t="shared" ref="M151" si="181">SUM(M152:M154)</f>
        <v>0</v>
      </c>
      <c r="N151" s="222">
        <f t="shared" si="130"/>
        <v>5.5</v>
      </c>
    </row>
    <row r="152" spans="1:14" s="303" customFormat="1" ht="36.75" customHeight="1">
      <c r="A152" s="536"/>
      <c r="B152" s="892"/>
      <c r="C152" s="887"/>
      <c r="D152" s="541" t="s">
        <v>121</v>
      </c>
      <c r="E152" s="264">
        <v>0</v>
      </c>
      <c r="F152" s="264">
        <v>0</v>
      </c>
      <c r="G152" s="264">
        <v>0</v>
      </c>
      <c r="H152" s="264">
        <v>0</v>
      </c>
      <c r="I152" s="264">
        <v>0</v>
      </c>
      <c r="J152" s="658"/>
      <c r="K152" s="485">
        <v>0</v>
      </c>
      <c r="L152" s="264">
        <v>0</v>
      </c>
      <c r="M152" s="264">
        <v>0</v>
      </c>
      <c r="N152" s="222">
        <f t="shared" si="130"/>
        <v>0</v>
      </c>
    </row>
    <row r="153" spans="1:14" s="303" customFormat="1" ht="36.75" customHeight="1">
      <c r="A153" s="536"/>
      <c r="B153" s="892"/>
      <c r="C153" s="887"/>
      <c r="D153" s="541" t="s">
        <v>10</v>
      </c>
      <c r="E153" s="264">
        <v>0</v>
      </c>
      <c r="F153" s="264">
        <v>0</v>
      </c>
      <c r="G153" s="264">
        <v>0</v>
      </c>
      <c r="H153" s="264">
        <v>5.335</v>
      </c>
      <c r="I153" s="264">
        <v>0</v>
      </c>
      <c r="J153" s="658"/>
      <c r="K153" s="485">
        <v>0</v>
      </c>
      <c r="L153" s="264">
        <v>0</v>
      </c>
      <c r="M153" s="264">
        <v>0</v>
      </c>
      <c r="N153" s="222">
        <f t="shared" si="130"/>
        <v>5.335</v>
      </c>
    </row>
    <row r="154" spans="1:14" s="303" customFormat="1" ht="36.75" customHeight="1">
      <c r="A154" s="536"/>
      <c r="B154" s="892"/>
      <c r="C154" s="887"/>
      <c r="D154" s="541" t="s">
        <v>122</v>
      </c>
      <c r="E154" s="265">
        <v>0</v>
      </c>
      <c r="F154" s="265">
        <v>0</v>
      </c>
      <c r="G154" s="265">
        <v>0</v>
      </c>
      <c r="H154" s="265">
        <v>0.16500000000000001</v>
      </c>
      <c r="I154" s="265">
        <v>0</v>
      </c>
      <c r="J154" s="658"/>
      <c r="K154" s="486">
        <v>0</v>
      </c>
      <c r="L154" s="265">
        <v>0</v>
      </c>
      <c r="M154" s="265">
        <v>0</v>
      </c>
      <c r="N154" s="222">
        <f t="shared" si="130"/>
        <v>0.16500000000000001</v>
      </c>
    </row>
    <row r="155" spans="1:14" s="303" customFormat="1" ht="36.75" customHeight="1">
      <c r="A155" s="646"/>
      <c r="B155" s="892" t="s">
        <v>170</v>
      </c>
      <c r="C155" s="887" t="s">
        <v>169</v>
      </c>
      <c r="D155" s="541" t="s">
        <v>9</v>
      </c>
      <c r="E155" s="267">
        <f t="shared" ref="E155" si="182">SUM(E156:E158)</f>
        <v>0</v>
      </c>
      <c r="F155" s="267">
        <f t="shared" ref="F155:G155" si="183">SUM(F156:F158)</f>
        <v>0</v>
      </c>
      <c r="G155" s="267">
        <f t="shared" si="183"/>
        <v>0</v>
      </c>
      <c r="H155" s="267">
        <f t="shared" ref="H155" si="184">SUM(H156:H158)</f>
        <v>0</v>
      </c>
      <c r="I155" s="56">
        <f>SUM(I156:I158)</f>
        <v>6.5</v>
      </c>
      <c r="J155" s="658"/>
      <c r="K155" s="267">
        <f t="shared" ref="K155" si="185">SUM(K156:K158)</f>
        <v>0</v>
      </c>
      <c r="L155" s="56">
        <f t="shared" ref="L155" si="186">SUM(L156:L158)</f>
        <v>0</v>
      </c>
      <c r="M155" s="56">
        <f t="shared" ref="M155" si="187">SUM(M156:M158)</f>
        <v>0</v>
      </c>
      <c r="N155" s="222">
        <f t="shared" si="130"/>
        <v>6.5</v>
      </c>
    </row>
    <row r="156" spans="1:14" s="303" customFormat="1" ht="36.75" customHeight="1">
      <c r="A156" s="646"/>
      <c r="B156" s="892"/>
      <c r="C156" s="887"/>
      <c r="D156" s="541" t="s">
        <v>121</v>
      </c>
      <c r="E156" s="264">
        <v>0</v>
      </c>
      <c r="F156" s="264">
        <v>0</v>
      </c>
      <c r="G156" s="264">
        <v>0</v>
      </c>
      <c r="H156" s="264">
        <v>0</v>
      </c>
      <c r="I156" s="264">
        <v>0</v>
      </c>
      <c r="J156" s="658"/>
      <c r="K156" s="264">
        <v>0</v>
      </c>
      <c r="L156" s="264">
        <v>0</v>
      </c>
      <c r="M156" s="264">
        <v>0</v>
      </c>
      <c r="N156" s="222">
        <f t="shared" si="130"/>
        <v>0</v>
      </c>
    </row>
    <row r="157" spans="1:14" s="303" customFormat="1" ht="36.75" customHeight="1">
      <c r="A157" s="646"/>
      <c r="B157" s="892"/>
      <c r="C157" s="887"/>
      <c r="D157" s="541" t="s">
        <v>10</v>
      </c>
      <c r="E157" s="264">
        <v>0</v>
      </c>
      <c r="F157" s="264">
        <v>0</v>
      </c>
      <c r="G157" s="264">
        <v>0</v>
      </c>
      <c r="H157" s="264">
        <v>0</v>
      </c>
      <c r="I157" s="264">
        <v>6.44</v>
      </c>
      <c r="J157" s="658"/>
      <c r="K157" s="264">
        <v>0</v>
      </c>
      <c r="L157" s="264">
        <v>0</v>
      </c>
      <c r="M157" s="264">
        <v>0</v>
      </c>
      <c r="N157" s="222">
        <f t="shared" si="130"/>
        <v>6.44</v>
      </c>
    </row>
    <row r="158" spans="1:14" s="303" customFormat="1" ht="36.75" customHeight="1">
      <c r="A158" s="646"/>
      <c r="B158" s="892"/>
      <c r="C158" s="887"/>
      <c r="D158" s="541" t="s">
        <v>122</v>
      </c>
      <c r="E158" s="265">
        <v>0</v>
      </c>
      <c r="F158" s="265">
        <v>0</v>
      </c>
      <c r="G158" s="265">
        <v>0</v>
      </c>
      <c r="H158" s="265">
        <v>0</v>
      </c>
      <c r="I158" s="265">
        <v>0.06</v>
      </c>
      <c r="J158" s="658" t="s">
        <v>151</v>
      </c>
      <c r="K158" s="265">
        <v>0</v>
      </c>
      <c r="L158" s="265">
        <v>0</v>
      </c>
      <c r="M158" s="265">
        <v>0</v>
      </c>
      <c r="N158" s="222">
        <f t="shared" si="130"/>
        <v>0.06</v>
      </c>
    </row>
    <row r="159" spans="1:14" s="293" customFormat="1" ht="40.5">
      <c r="A159" s="937">
        <v>1</v>
      </c>
      <c r="B159" s="55" t="s">
        <v>51</v>
      </c>
      <c r="C159" s="939"/>
      <c r="D159" s="305" t="s">
        <v>9</v>
      </c>
      <c r="E159" s="203">
        <f t="shared" ref="E159" si="188">E160+E161+E162</f>
        <v>56.524999999999991</v>
      </c>
      <c r="F159" s="203">
        <f t="shared" ref="F159:N159" si="189">F160+F161+F162</f>
        <v>0</v>
      </c>
      <c r="G159" s="203">
        <f t="shared" si="189"/>
        <v>0</v>
      </c>
      <c r="H159" s="203">
        <f t="shared" ref="H159:I159" si="190">H160+H161+H162</f>
        <v>150.75000000000003</v>
      </c>
      <c r="I159" s="203">
        <f t="shared" si="190"/>
        <v>138.89999999999998</v>
      </c>
      <c r="J159" s="941"/>
      <c r="K159" s="488">
        <f t="shared" si="189"/>
        <v>52.783500000000004</v>
      </c>
      <c r="L159" s="203">
        <f t="shared" si="189"/>
        <v>67.06</v>
      </c>
      <c r="M159" s="203">
        <f t="shared" si="189"/>
        <v>67.06</v>
      </c>
      <c r="N159" s="203">
        <f t="shared" si="189"/>
        <v>533.07849999999996</v>
      </c>
    </row>
    <row r="160" spans="1:14" ht="23.25">
      <c r="A160" s="937"/>
      <c r="B160" s="944" t="str">
        <f>F15</f>
        <v>ДЕМОГРАФИЯ</v>
      </c>
      <c r="C160" s="939"/>
      <c r="D160" s="306" t="s">
        <v>18</v>
      </c>
      <c r="E160" s="205">
        <f t="shared" ref="E160" si="191">E21+E35+E46+E50+E54+E58+E62+E66+E70+E74+E78+E82+E86+E93+E97+E104+E108+E114+E118+E122+E126+E130+E134+E138+E142+E148+E152+E156</f>
        <v>0</v>
      </c>
      <c r="F160" s="205">
        <f t="shared" ref="F160:K160" si="192">F21+F35+F46+F50+F54+F58+F62+F66+F70+F74+F78+F82+F86+F93+F97+F104+F108+F114+F118+F122+F126+F130+F134+F142+F148+F152+F156</f>
        <v>0</v>
      </c>
      <c r="G160" s="205">
        <f t="shared" si="192"/>
        <v>0</v>
      </c>
      <c r="H160" s="205">
        <f t="shared" ref="H160" si="193">H21+H35+H46+H50+H54+H58+H62+H66+H70+H74+H78+H82+H86+H93+H97+H104+H108+H114+H118+H122+H126+H130+H134+H142+H148+H152+H156</f>
        <v>0</v>
      </c>
      <c r="I160" s="205">
        <f>I21+I35+I46+I50+I54+I58+I62+I66+I70+I74+I78+I82+I86+I93+I97+I104+I108+I114+I118+I122+I126+I130+I134+I142+I148+I152+I156</f>
        <v>0</v>
      </c>
      <c r="J160" s="942"/>
      <c r="K160" s="489">
        <f t="shared" si="192"/>
        <v>0</v>
      </c>
      <c r="L160" s="205">
        <f t="shared" ref="L160:M160" si="194">L21+L35+L46+L50+L54+L58+L62+L66+L70+L74+L78+L82+L86+L93+L97+L104+L108+L114+L118+L122+L126+L130+L134+L142+L148+L152+L156</f>
        <v>39.450000000000003</v>
      </c>
      <c r="M160" s="205">
        <f t="shared" si="194"/>
        <v>39.450000000000003</v>
      </c>
      <c r="N160" s="525">
        <f t="shared" si="130"/>
        <v>78.900000000000006</v>
      </c>
    </row>
    <row r="161" spans="1:14" ht="28.5" customHeight="1">
      <c r="A161" s="937"/>
      <c r="B161" s="945"/>
      <c r="C161" s="939"/>
      <c r="D161" s="306" t="s">
        <v>10</v>
      </c>
      <c r="E161" s="205">
        <f>E22+E36+E47+E51+E55+E59+E63+E67+E71+E75+E79+E83+E87+E94+E98+E105+E109+E115+E119+E123+E127+E131+E135+E139+E143+E149+E153+E157</f>
        <v>55.348499999999994</v>
      </c>
      <c r="F161" s="205">
        <f>F22+F36+F47+F51+F55+F59+F63+F67+F71+F75+F79+F83+F87+F94+F98+F105+F109+F115+F119+F123+F127+F131+F135+F143+F149+F153+F157</f>
        <v>0</v>
      </c>
      <c r="G161" s="205">
        <f>G22+G36+G47+G51+G55+G59+G63+G67+G71+G75+G79+G83+G87+G94+G98+G105+G109+G115+G119+G123+G127+G131+G135+G143+G149+G153+G157</f>
        <v>0</v>
      </c>
      <c r="H161" s="205">
        <f t="shared" ref="H161:I161" si="195">H22+H36+H47+H51+H55+H59+H63+H67+H71+H75+H79+H83+H87+H94+H98+H105+H109+H115+H119+H123+H127+H131+H135+H143+H149+H153+H157</f>
        <v>149.10500000000002</v>
      </c>
      <c r="I161" s="205">
        <f t="shared" si="195"/>
        <v>137.19999999999999</v>
      </c>
      <c r="J161" s="942"/>
      <c r="K161" s="489">
        <f t="shared" ref="K161:M162" si="196">K22+K36+K47+K51+K55+K59+K63+K67+K71+K75+K79+K83+K87+K94+K98+K105+K109+K115+K119+K123+K127+K131+K135+K143+K149+K153+K157</f>
        <v>49.03</v>
      </c>
      <c r="L161" s="205">
        <f t="shared" si="196"/>
        <v>26</v>
      </c>
      <c r="M161" s="205">
        <f t="shared" si="196"/>
        <v>26</v>
      </c>
      <c r="N161" s="525">
        <f t="shared" si="130"/>
        <v>442.68349999999998</v>
      </c>
    </row>
    <row r="162" spans="1:14" s="293" customFormat="1" ht="24" thickBot="1">
      <c r="A162" s="938"/>
      <c r="B162" s="946"/>
      <c r="C162" s="940"/>
      <c r="D162" s="307" t="s">
        <v>11</v>
      </c>
      <c r="E162" s="205">
        <f t="shared" ref="E162" si="197">E23+E37+E48+E52+E56+E60+E64+E68+E72+E76+E80+E84+E88+E95+E99+E106+E110+E116+E120+E124+E128+E132+E136+E140+E144+E150+E154+E158</f>
        <v>1.1765000000000001</v>
      </c>
      <c r="F162" s="205">
        <f>F23+F37+F48+F52+F56+F60+F64+F68+F72+F76+F80+F84+F88+F95+F99+F106+F110+F116+F120+F124+F128+F132+F136+F144+F150+F154+F158</f>
        <v>0</v>
      </c>
      <c r="G162" s="205">
        <f>G23+G37+G48+G52+G56+G60+G64+G68+G72+G76+G80+G84+G88+G95+G99+G106+G110+G116+G120+G124+G128+G132+G136+G144+G150+G154+G158</f>
        <v>0</v>
      </c>
      <c r="H162" s="205">
        <f t="shared" ref="H162" si="198">H23+H37+H48+H52+H56+H60+H64+H68+H72+H76+H80+H84+H88+H95+H99+H106+H110+H116+H120+H124+H128+H132+H136+H144+H150+H154+H158</f>
        <v>1.645</v>
      </c>
      <c r="I162" s="205">
        <f t="shared" ref="I162" si="199">I23+I37+I48+I52+I56+I60+I64+I68+I72+I76+I80+I84+I88+I95+I99+I106+I110+I116+I120+I124+I128+I132+I136+I144+I150+I154+I158</f>
        <v>1.7</v>
      </c>
      <c r="J162" s="943"/>
      <c r="K162" s="489">
        <f t="shared" si="196"/>
        <v>3.7535000000000003</v>
      </c>
      <c r="L162" s="266">
        <f t="shared" si="196"/>
        <v>1.6099999999999999</v>
      </c>
      <c r="M162" s="205">
        <f t="shared" ref="M162" si="200">M23+M37+M48+M52+M56+M60+M64+M68+M72+M76+M80+M84+M88+M95+M99+M106+M110+M116+M120+M124+M128+M132+M136+M144+M150+M154+M158</f>
        <v>1.6099999999999999</v>
      </c>
      <c r="N162" s="525">
        <f t="shared" si="130"/>
        <v>11.494999999999999</v>
      </c>
    </row>
    <row r="163" spans="1:14" s="293" customFormat="1" ht="33.75" customHeight="1" thickBot="1">
      <c r="A163" s="881"/>
      <c r="B163" s="882"/>
      <c r="C163" s="882"/>
      <c r="D163" s="882"/>
      <c r="E163" s="882"/>
      <c r="F163" s="882"/>
      <c r="G163" s="882"/>
      <c r="H163" s="882"/>
      <c r="I163" s="882"/>
      <c r="J163" s="882"/>
      <c r="K163" s="882"/>
      <c r="L163" s="882"/>
      <c r="M163" s="882"/>
      <c r="N163" s="883"/>
    </row>
    <row r="164" spans="1:14" s="293" customFormat="1" ht="53.25" customHeight="1" thickBot="1">
      <c r="A164" s="51"/>
      <c r="B164" s="52"/>
      <c r="C164" s="52"/>
      <c r="D164" s="52"/>
      <c r="E164" s="77" t="s">
        <v>83</v>
      </c>
      <c r="F164" s="76" t="s">
        <v>53</v>
      </c>
      <c r="G164" s="78"/>
      <c r="H164" s="52"/>
      <c r="I164" s="52"/>
      <c r="J164" s="52"/>
      <c r="K164" s="52"/>
      <c r="L164" s="52"/>
      <c r="M164" s="52"/>
      <c r="N164" s="53"/>
    </row>
    <row r="165" spans="1:14" s="293" customFormat="1" ht="53.25" customHeight="1" thickBot="1">
      <c r="A165" s="1101" t="s">
        <v>74</v>
      </c>
      <c r="B165" s="1102"/>
      <c r="C165" s="1102"/>
      <c r="D165" s="1102"/>
      <c r="E165" s="1102"/>
      <c r="F165" s="1102"/>
      <c r="G165" s="1102"/>
      <c r="H165" s="1102"/>
      <c r="I165" s="1102"/>
      <c r="J165" s="1102"/>
      <c r="K165" s="1102"/>
      <c r="L165" s="1103"/>
      <c r="M165" s="1103"/>
      <c r="N165" s="1104"/>
    </row>
    <row r="166" spans="1:14" s="293" customFormat="1" ht="53.25" customHeight="1">
      <c r="A166" s="1118" t="s">
        <v>12</v>
      </c>
      <c r="B166" s="670" t="s">
        <v>75</v>
      </c>
      <c r="C166" s="671"/>
      <c r="D166" s="672"/>
      <c r="E166" s="673"/>
      <c r="F166" s="673"/>
      <c r="G166" s="673"/>
      <c r="H166" s="673"/>
      <c r="I166" s="673"/>
      <c r="J166" s="674"/>
      <c r="K166" s="674"/>
      <c r="L166" s="673"/>
      <c r="M166" s="673"/>
      <c r="N166" s="185"/>
    </row>
    <row r="167" spans="1:14" s="293" customFormat="1" ht="53.25" customHeight="1">
      <c r="A167" s="1119"/>
      <c r="B167" s="260" t="s">
        <v>95</v>
      </c>
      <c r="C167" s="675"/>
      <c r="D167" s="322"/>
      <c r="E167" s="322">
        <v>32</v>
      </c>
      <c r="F167" s="676"/>
      <c r="G167" s="322">
        <v>35</v>
      </c>
      <c r="H167" s="676"/>
      <c r="I167" s="676"/>
      <c r="J167" s="677" t="s">
        <v>395</v>
      </c>
      <c r="K167" s="623"/>
      <c r="L167" s="676"/>
      <c r="M167" s="676"/>
      <c r="N167" s="678"/>
    </row>
    <row r="168" spans="1:14" s="293" customFormat="1" ht="75.75" customHeight="1">
      <c r="A168" s="1119" t="s">
        <v>13</v>
      </c>
      <c r="B168" s="679" t="s">
        <v>372</v>
      </c>
      <c r="C168" s="680"/>
      <c r="D168" s="681"/>
      <c r="E168" s="682"/>
      <c r="F168" s="682"/>
      <c r="G168" s="682"/>
      <c r="H168" s="682"/>
      <c r="I168" s="682"/>
      <c r="J168" s="683"/>
      <c r="K168" s="683"/>
      <c r="L168" s="682"/>
      <c r="M168" s="682"/>
      <c r="N168" s="189"/>
    </row>
    <row r="169" spans="1:14" s="293" customFormat="1" ht="53.25" customHeight="1">
      <c r="A169" s="1119"/>
      <c r="B169" s="260" t="s">
        <v>95</v>
      </c>
      <c r="C169" s="675"/>
      <c r="D169" s="322"/>
      <c r="E169" s="684">
        <v>9899</v>
      </c>
      <c r="F169" s="676"/>
      <c r="G169" s="322">
        <v>2263</v>
      </c>
      <c r="H169" s="676"/>
      <c r="I169" s="676"/>
      <c r="J169" s="677"/>
      <c r="K169" s="685"/>
      <c r="L169" s="676"/>
      <c r="M169" s="676"/>
      <c r="N169" s="678"/>
    </row>
    <row r="170" spans="1:14" s="293" customFormat="1" ht="99.75" customHeight="1">
      <c r="A170" s="1119" t="s">
        <v>77</v>
      </c>
      <c r="B170" s="679" t="s">
        <v>373</v>
      </c>
      <c r="C170" s="680"/>
      <c r="D170" s="681"/>
      <c r="E170" s="682"/>
      <c r="F170" s="682"/>
      <c r="G170" s="682"/>
      <c r="H170" s="682"/>
      <c r="I170" s="682"/>
      <c r="J170" s="683"/>
      <c r="K170" s="683"/>
      <c r="L170" s="682"/>
      <c r="M170" s="682"/>
      <c r="N170" s="189"/>
    </row>
    <row r="171" spans="1:14" s="293" customFormat="1" ht="81.75" customHeight="1">
      <c r="A171" s="1119"/>
      <c r="B171" s="260" t="s">
        <v>95</v>
      </c>
      <c r="C171" s="675"/>
      <c r="D171" s="322"/>
      <c r="E171" s="684">
        <v>5</v>
      </c>
      <c r="F171" s="676"/>
      <c r="G171" s="322">
        <v>0</v>
      </c>
      <c r="H171" s="676"/>
      <c r="I171" s="686"/>
      <c r="J171" s="677"/>
      <c r="K171" s="623"/>
      <c r="L171" s="686"/>
      <c r="M171" s="686"/>
      <c r="N171" s="187"/>
    </row>
    <row r="172" spans="1:14" s="293" customFormat="1" ht="96.75" customHeight="1">
      <c r="A172" s="1119" t="s">
        <v>79</v>
      </c>
      <c r="B172" s="679" t="s">
        <v>374</v>
      </c>
      <c r="C172" s="680"/>
      <c r="D172" s="681"/>
      <c r="E172" s="682"/>
      <c r="F172" s="682"/>
      <c r="G172" s="682"/>
      <c r="H172" s="682"/>
      <c r="I172" s="682"/>
      <c r="J172" s="683"/>
      <c r="K172" s="683" t="s">
        <v>151</v>
      </c>
      <c r="L172" s="682"/>
      <c r="M172" s="682"/>
      <c r="N172" s="189"/>
    </row>
    <row r="173" spans="1:14" s="293" customFormat="1" ht="53.25" customHeight="1">
      <c r="A173" s="1120"/>
      <c r="B173" s="260" t="s">
        <v>95</v>
      </c>
      <c r="C173" s="687"/>
      <c r="D173" s="688"/>
      <c r="E173" s="322">
        <v>0</v>
      </c>
      <c r="F173" s="676"/>
      <c r="G173" s="322">
        <v>4</v>
      </c>
      <c r="H173" s="689"/>
      <c r="I173" s="689"/>
      <c r="J173" s="677"/>
      <c r="K173" s="690"/>
      <c r="L173" s="689"/>
      <c r="M173" s="689"/>
      <c r="N173" s="691"/>
    </row>
    <row r="174" spans="1:14" s="293" customFormat="1">
      <c r="A174" s="959" t="s">
        <v>31</v>
      </c>
      <c r="B174" s="959"/>
      <c r="C174" s="959"/>
      <c r="D174" s="959"/>
      <c r="E174" s="959"/>
      <c r="F174" s="959"/>
      <c r="G174" s="959"/>
      <c r="H174" s="959"/>
      <c r="I174" s="959"/>
      <c r="J174" s="959"/>
      <c r="K174" s="959"/>
      <c r="L174" s="959"/>
      <c r="M174" s="959"/>
      <c r="N174" s="959"/>
    </row>
    <row r="175" spans="1:14" s="293" customFormat="1" ht="19.5">
      <c r="A175" s="860" t="s">
        <v>12</v>
      </c>
      <c r="B175" s="22" t="s">
        <v>23</v>
      </c>
      <c r="C175" s="31"/>
      <c r="D175" s="32"/>
      <c r="E175" s="31"/>
      <c r="F175" s="31"/>
      <c r="G175" s="31"/>
      <c r="H175" s="31"/>
      <c r="I175" s="238"/>
      <c r="J175" s="237"/>
      <c r="K175" s="237"/>
      <c r="L175" s="238"/>
      <c r="M175" s="238"/>
      <c r="N175" s="239"/>
    </row>
    <row r="176" spans="1:14" s="293" customFormat="1" ht="23.25">
      <c r="A176" s="962"/>
      <c r="B176" s="260" t="s">
        <v>95</v>
      </c>
      <c r="C176" s="692"/>
      <c r="D176" s="693"/>
      <c r="E176" s="694"/>
      <c r="F176" s="695"/>
      <c r="G176" s="694"/>
      <c r="H176" s="20"/>
      <c r="I176" s="20"/>
      <c r="J176" s="29"/>
      <c r="K176" s="29"/>
      <c r="L176" s="20"/>
      <c r="M176" s="20"/>
      <c r="N176" s="21"/>
    </row>
    <row r="177" spans="1:16" s="293" customFormat="1" ht="19.5">
      <c r="A177" s="10"/>
      <c r="B177" s="11" t="s">
        <v>14</v>
      </c>
      <c r="C177" s="924" t="s">
        <v>15</v>
      </c>
      <c r="D177" s="925"/>
      <c r="E177" s="925"/>
      <c r="F177" s="925"/>
      <c r="G177" s="925"/>
      <c r="H177" s="925"/>
      <c r="I177" s="925"/>
      <c r="J177" s="925"/>
      <c r="K177" s="546"/>
      <c r="L177" s="926"/>
      <c r="M177" s="926"/>
      <c r="N177" s="927"/>
    </row>
    <row r="178" spans="1:16" s="293" customFormat="1" ht="22.5" customHeight="1">
      <c r="A178" s="872" t="s">
        <v>16</v>
      </c>
      <c r="B178" s="892" t="s">
        <v>171</v>
      </c>
      <c r="C178" s="875"/>
      <c r="D178" s="308" t="s">
        <v>17</v>
      </c>
      <c r="E178" s="267">
        <f t="shared" ref="E178" si="201">SUM(E179:E181)</f>
        <v>0</v>
      </c>
      <c r="F178" s="267">
        <f t="shared" ref="F178:G178" si="202">SUM(F179:F181)</f>
        <v>0</v>
      </c>
      <c r="G178" s="267">
        <f t="shared" si="202"/>
        <v>0</v>
      </c>
      <c r="H178" s="267">
        <f t="shared" ref="H178" si="203">SUM(H179:H181)</f>
        <v>0</v>
      </c>
      <c r="I178" s="56">
        <f t="shared" ref="I178" si="204">SUM(I179:I181)</f>
        <v>0</v>
      </c>
      <c r="J178" s="934"/>
      <c r="K178" s="487">
        <f t="shared" ref="K178" si="205">SUM(K179:K181)</f>
        <v>1.4999999999999999E-2</v>
      </c>
      <c r="L178" s="56">
        <f t="shared" ref="L178:M178" si="206">SUM(L179:L181)</f>
        <v>0</v>
      </c>
      <c r="M178" s="56">
        <f t="shared" si="206"/>
        <v>0</v>
      </c>
      <c r="N178" s="222">
        <f t="shared" ref="N178:N181" si="207">E178+H178+I178+K178+L178+M178</f>
        <v>1.4999999999999999E-2</v>
      </c>
    </row>
    <row r="179" spans="1:16" s="293" customFormat="1" ht="23.25">
      <c r="A179" s="873"/>
      <c r="B179" s="892"/>
      <c r="C179" s="876"/>
      <c r="D179" s="231" t="s">
        <v>18</v>
      </c>
      <c r="E179" s="252">
        <v>0</v>
      </c>
      <c r="F179" s="252">
        <v>0</v>
      </c>
      <c r="G179" s="198">
        <v>0</v>
      </c>
      <c r="H179" s="252">
        <v>0</v>
      </c>
      <c r="I179" s="198">
        <v>0</v>
      </c>
      <c r="J179" s="935"/>
      <c r="K179" s="485">
        <v>0</v>
      </c>
      <c r="L179" s="198">
        <v>0</v>
      </c>
      <c r="M179" s="198">
        <v>0</v>
      </c>
      <c r="N179" s="222">
        <f t="shared" si="207"/>
        <v>0</v>
      </c>
    </row>
    <row r="180" spans="1:16" s="293" customFormat="1" ht="23.25">
      <c r="A180" s="873"/>
      <c r="B180" s="892"/>
      <c r="C180" s="876"/>
      <c r="D180" s="231" t="s">
        <v>10</v>
      </c>
      <c r="E180" s="252">
        <v>0</v>
      </c>
      <c r="F180" s="252">
        <v>0</v>
      </c>
      <c r="G180" s="198">
        <v>0</v>
      </c>
      <c r="H180" s="252">
        <v>0</v>
      </c>
      <c r="I180" s="198">
        <v>0</v>
      </c>
      <c r="J180" s="935"/>
      <c r="K180" s="485">
        <v>1.4999999999999999E-2</v>
      </c>
      <c r="L180" s="198">
        <v>0</v>
      </c>
      <c r="M180" s="198">
        <v>0</v>
      </c>
      <c r="N180" s="222">
        <f t="shared" si="207"/>
        <v>1.4999999999999999E-2</v>
      </c>
    </row>
    <row r="181" spans="1:16" s="293" customFormat="1" ht="23.25">
      <c r="A181" s="874"/>
      <c r="B181" s="892"/>
      <c r="C181" s="877"/>
      <c r="D181" s="262" t="s">
        <v>11</v>
      </c>
      <c r="E181" s="251">
        <v>0</v>
      </c>
      <c r="F181" s="251">
        <v>0</v>
      </c>
      <c r="G181" s="304">
        <v>0</v>
      </c>
      <c r="H181" s="251">
        <v>0</v>
      </c>
      <c r="I181" s="304">
        <v>0</v>
      </c>
      <c r="J181" s="936"/>
      <c r="K181" s="486">
        <v>0</v>
      </c>
      <c r="L181" s="304">
        <v>0</v>
      </c>
      <c r="M181" s="304">
        <v>0</v>
      </c>
      <c r="N181" s="222">
        <f t="shared" si="207"/>
        <v>0</v>
      </c>
    </row>
    <row r="182" spans="1:16" s="293" customFormat="1" ht="19.5">
      <c r="A182" s="860" t="s">
        <v>13</v>
      </c>
      <c r="B182" s="22" t="s">
        <v>23</v>
      </c>
      <c r="C182" s="31"/>
      <c r="D182" s="32"/>
      <c r="E182" s="200"/>
      <c r="F182" s="200"/>
      <c r="G182" s="200"/>
      <c r="H182" s="200"/>
      <c r="I182" s="198"/>
      <c r="J182" s="201"/>
      <c r="K182" s="201"/>
      <c r="L182" s="198"/>
      <c r="M182" s="198"/>
      <c r="N182" s="202"/>
      <c r="P182" s="293" t="s">
        <v>151</v>
      </c>
    </row>
    <row r="183" spans="1:16" s="293" customFormat="1">
      <c r="A183" s="962"/>
      <c r="B183" s="260" t="s">
        <v>95</v>
      </c>
      <c r="C183" s="20"/>
      <c r="D183" s="240"/>
      <c r="E183" s="20"/>
      <c r="F183" s="20"/>
      <c r="G183" s="20"/>
      <c r="H183" s="20"/>
      <c r="I183" s="20"/>
      <c r="J183" s="29"/>
      <c r="K183" s="29"/>
      <c r="L183" s="20"/>
      <c r="M183" s="20"/>
      <c r="N183" s="21"/>
    </row>
    <row r="184" spans="1:16" s="293" customFormat="1" ht="19.5">
      <c r="A184" s="10"/>
      <c r="B184" s="11" t="s">
        <v>14</v>
      </c>
      <c r="C184" s="924" t="s">
        <v>15</v>
      </c>
      <c r="D184" s="925"/>
      <c r="E184" s="925"/>
      <c r="F184" s="925"/>
      <c r="G184" s="925"/>
      <c r="H184" s="925"/>
      <c r="I184" s="925"/>
      <c r="J184" s="925"/>
      <c r="K184" s="546"/>
      <c r="L184" s="926"/>
      <c r="M184" s="926"/>
      <c r="N184" s="927"/>
    </row>
    <row r="185" spans="1:16" s="293" customFormat="1" ht="22.5" customHeight="1">
      <c r="A185" s="872" t="s">
        <v>28</v>
      </c>
      <c r="B185" s="862" t="s">
        <v>172</v>
      </c>
      <c r="C185" s="875"/>
      <c r="D185" s="308" t="s">
        <v>17</v>
      </c>
      <c r="E185" s="267">
        <f t="shared" ref="E185" si="208">SUM(E186:E188)</f>
        <v>1</v>
      </c>
      <c r="F185" s="267">
        <f t="shared" ref="F185:G185" si="209">SUM(F186:F188)</f>
        <v>0</v>
      </c>
      <c r="G185" s="267">
        <f t="shared" si="209"/>
        <v>0</v>
      </c>
      <c r="H185" s="267">
        <f t="shared" ref="H185:I185" si="210">SUM(H186:H188)</f>
        <v>0</v>
      </c>
      <c r="I185" s="267">
        <f t="shared" si="210"/>
        <v>1</v>
      </c>
      <c r="J185" s="267"/>
      <c r="K185" s="487">
        <f t="shared" ref="K185" si="211">SUM(K186:K188)</f>
        <v>1</v>
      </c>
      <c r="L185" s="267">
        <f t="shared" ref="L185:M185" si="212">SUM(L186:L188)</f>
        <v>0</v>
      </c>
      <c r="M185" s="267">
        <f t="shared" si="212"/>
        <v>0</v>
      </c>
      <c r="N185" s="222">
        <f t="shared" ref="N185:N188" si="213">E185+H185+I185+K185+L185+M185</f>
        <v>3</v>
      </c>
    </row>
    <row r="186" spans="1:16" s="293" customFormat="1" ht="32.25" customHeight="1">
      <c r="A186" s="873"/>
      <c r="B186" s="863"/>
      <c r="C186" s="876"/>
      <c r="D186" s="231" t="s">
        <v>18</v>
      </c>
      <c r="E186" s="252">
        <v>1</v>
      </c>
      <c r="F186" s="252">
        <v>0</v>
      </c>
      <c r="G186" s="252">
        <v>0</v>
      </c>
      <c r="H186" s="252">
        <v>0</v>
      </c>
      <c r="I186" s="252">
        <v>1</v>
      </c>
      <c r="J186" s="252"/>
      <c r="K186" s="485">
        <v>1</v>
      </c>
      <c r="L186" s="252">
        <v>0</v>
      </c>
      <c r="M186" s="252">
        <v>0</v>
      </c>
      <c r="N186" s="222">
        <f t="shared" si="213"/>
        <v>3</v>
      </c>
    </row>
    <row r="187" spans="1:16" s="293" customFormat="1" ht="23.25">
      <c r="A187" s="873"/>
      <c r="B187" s="863"/>
      <c r="C187" s="876"/>
      <c r="D187" s="231" t="s">
        <v>10</v>
      </c>
      <c r="E187" s="252">
        <v>0</v>
      </c>
      <c r="F187" s="252">
        <v>0</v>
      </c>
      <c r="G187" s="252">
        <v>0</v>
      </c>
      <c r="H187" s="252">
        <v>0</v>
      </c>
      <c r="I187" s="252">
        <v>0</v>
      </c>
      <c r="J187" s="252"/>
      <c r="K187" s="485">
        <v>0</v>
      </c>
      <c r="L187" s="252">
        <v>0</v>
      </c>
      <c r="M187" s="252">
        <v>0</v>
      </c>
      <c r="N187" s="222">
        <f t="shared" si="213"/>
        <v>0</v>
      </c>
    </row>
    <row r="188" spans="1:16" s="293" customFormat="1" ht="23.25">
      <c r="A188" s="873"/>
      <c r="B188" s="864"/>
      <c r="C188" s="876"/>
      <c r="D188" s="232" t="s">
        <v>11</v>
      </c>
      <c r="E188" s="251">
        <v>0</v>
      </c>
      <c r="F188" s="251">
        <v>0</v>
      </c>
      <c r="G188" s="251">
        <v>0</v>
      </c>
      <c r="H188" s="251">
        <v>0</v>
      </c>
      <c r="I188" s="251">
        <v>0</v>
      </c>
      <c r="J188" s="251"/>
      <c r="K188" s="486">
        <v>0</v>
      </c>
      <c r="L188" s="251">
        <v>0</v>
      </c>
      <c r="M188" s="251">
        <v>0</v>
      </c>
      <c r="N188" s="222">
        <f t="shared" si="213"/>
        <v>0</v>
      </c>
    </row>
    <row r="189" spans="1:16" s="293" customFormat="1" ht="39.75" thickBot="1">
      <c r="A189" s="323" t="s">
        <v>27</v>
      </c>
      <c r="B189" s="324" t="s">
        <v>29</v>
      </c>
      <c r="C189" s="325"/>
      <c r="D189" s="326"/>
      <c r="E189" s="696"/>
      <c r="F189" s="697"/>
      <c r="G189" s="696"/>
      <c r="H189" s="696"/>
      <c r="I189" s="328"/>
      <c r="J189" s="327"/>
      <c r="K189" s="327"/>
      <c r="L189" s="328"/>
      <c r="M189" s="328"/>
      <c r="N189" s="329"/>
    </row>
    <row r="190" spans="1:16" s="293" customFormat="1" ht="21" thickBot="1">
      <c r="A190" s="1020" t="s">
        <v>32</v>
      </c>
      <c r="B190" s="972"/>
      <c r="C190" s="972"/>
      <c r="D190" s="972"/>
      <c r="E190" s="972"/>
      <c r="F190" s="972"/>
      <c r="G190" s="972"/>
      <c r="H190" s="972"/>
      <c r="I190" s="972"/>
      <c r="J190" s="972"/>
      <c r="K190" s="972"/>
      <c r="L190" s="972"/>
      <c r="M190" s="972"/>
      <c r="N190" s="973"/>
    </row>
    <row r="191" spans="1:16" s="293" customFormat="1" ht="19.5">
      <c r="A191" s="859" t="s">
        <v>12</v>
      </c>
      <c r="B191" s="5" t="s">
        <v>23</v>
      </c>
      <c r="C191" s="23"/>
      <c r="D191" s="259"/>
      <c r="E191" s="23"/>
      <c r="F191" s="23"/>
      <c r="G191" s="23"/>
      <c r="H191" s="23"/>
      <c r="I191" s="4"/>
      <c r="J191" s="30"/>
      <c r="K191" s="479"/>
      <c r="L191" s="4"/>
      <c r="M191" s="4"/>
      <c r="N191" s="26"/>
    </row>
    <row r="192" spans="1:16" s="293" customFormat="1">
      <c r="A192" s="860"/>
      <c r="B192" s="260" t="s">
        <v>24</v>
      </c>
      <c r="C192" s="9"/>
      <c r="D192" s="261"/>
      <c r="E192" s="9"/>
      <c r="F192" s="9"/>
      <c r="G192" s="9"/>
      <c r="H192" s="9"/>
      <c r="I192" s="7"/>
      <c r="J192" s="33"/>
      <c r="K192" s="33"/>
      <c r="L192" s="7"/>
      <c r="M192" s="7"/>
      <c r="N192" s="8"/>
    </row>
    <row r="193" spans="1:14" s="293" customFormat="1" ht="19.5">
      <c r="A193" s="12"/>
      <c r="B193" s="13" t="s">
        <v>14</v>
      </c>
      <c r="C193" s="933" t="s">
        <v>15</v>
      </c>
      <c r="D193" s="933"/>
      <c r="E193" s="933"/>
      <c r="F193" s="933"/>
      <c r="G193" s="933"/>
      <c r="H193" s="933"/>
      <c r="I193" s="933"/>
      <c r="J193" s="933"/>
      <c r="K193" s="547"/>
      <c r="L193" s="926"/>
      <c r="M193" s="926"/>
      <c r="N193" s="927"/>
    </row>
    <row r="194" spans="1:14" s="293" customFormat="1" ht="23.25">
      <c r="A194" s="873" t="s">
        <v>16</v>
      </c>
      <c r="B194" s="888" t="s">
        <v>33</v>
      </c>
      <c r="C194" s="540"/>
      <c r="D194" s="230" t="s">
        <v>17</v>
      </c>
      <c r="E194" s="56">
        <f t="shared" ref="E194:K194" si="214">SUM(E195:E197)</f>
        <v>0</v>
      </c>
      <c r="F194" s="56">
        <f t="shared" si="214"/>
        <v>0</v>
      </c>
      <c r="G194" s="56">
        <f t="shared" si="214"/>
        <v>0</v>
      </c>
      <c r="H194" s="56">
        <f t="shared" ref="H194:I194" si="215">SUM(H195:H197)</f>
        <v>0</v>
      </c>
      <c r="I194" s="56">
        <f t="shared" si="215"/>
        <v>0</v>
      </c>
      <c r="J194" s="934"/>
      <c r="K194" s="416">
        <f t="shared" si="214"/>
        <v>0</v>
      </c>
      <c r="L194" s="56">
        <f t="shared" ref="L194:M194" si="216">SUM(L195:L197)</f>
        <v>0</v>
      </c>
      <c r="M194" s="56">
        <f t="shared" si="216"/>
        <v>0</v>
      </c>
      <c r="N194" s="222">
        <f t="shared" ref="N194:N201" si="217">E194+H194+I194+K194+L194+M194</f>
        <v>0</v>
      </c>
    </row>
    <row r="195" spans="1:14" s="293" customFormat="1" ht="23.25">
      <c r="A195" s="873"/>
      <c r="B195" s="893"/>
      <c r="C195" s="309"/>
      <c r="D195" s="231" t="s">
        <v>18</v>
      </c>
      <c r="E195" s="197"/>
      <c r="F195" s="197"/>
      <c r="G195" s="197"/>
      <c r="H195" s="197"/>
      <c r="I195" s="198"/>
      <c r="J195" s="935"/>
      <c r="K195" s="564"/>
      <c r="L195" s="198"/>
      <c r="M195" s="198"/>
      <c r="N195" s="222">
        <f t="shared" si="217"/>
        <v>0</v>
      </c>
    </row>
    <row r="196" spans="1:14" s="293" customFormat="1" ht="23.25">
      <c r="A196" s="873"/>
      <c r="B196" s="893"/>
      <c r="C196" s="309"/>
      <c r="D196" s="231" t="s">
        <v>10</v>
      </c>
      <c r="E196" s="197"/>
      <c r="F196" s="197"/>
      <c r="G196" s="197"/>
      <c r="H196" s="197"/>
      <c r="I196" s="198"/>
      <c r="J196" s="935"/>
      <c r="K196" s="564"/>
      <c r="L196" s="198"/>
      <c r="M196" s="198"/>
      <c r="N196" s="222">
        <f t="shared" si="217"/>
        <v>0</v>
      </c>
    </row>
    <row r="197" spans="1:14" s="293" customFormat="1" ht="23.25">
      <c r="A197" s="873"/>
      <c r="B197" s="893"/>
      <c r="C197" s="553"/>
      <c r="D197" s="232" t="s">
        <v>11</v>
      </c>
      <c r="E197" s="199"/>
      <c r="F197" s="199"/>
      <c r="G197" s="199"/>
      <c r="H197" s="199"/>
      <c r="I197" s="198"/>
      <c r="J197" s="936"/>
      <c r="K197" s="565"/>
      <c r="L197" s="198"/>
      <c r="M197" s="198"/>
      <c r="N197" s="222">
        <f t="shared" si="217"/>
        <v>0</v>
      </c>
    </row>
    <row r="198" spans="1:14" s="293" customFormat="1" ht="40.5">
      <c r="A198" s="937">
        <v>1</v>
      </c>
      <c r="B198" s="55" t="s">
        <v>51</v>
      </c>
      <c r="C198" s="939"/>
      <c r="D198" s="305" t="s">
        <v>9</v>
      </c>
      <c r="E198" s="203">
        <f>E199+E200+E201</f>
        <v>1</v>
      </c>
      <c r="F198" s="203">
        <f t="shared" ref="F198:G198" si="218">F199+F200+F201</f>
        <v>0</v>
      </c>
      <c r="G198" s="203">
        <f t="shared" si="218"/>
        <v>0</v>
      </c>
      <c r="H198" s="203">
        <f t="shared" ref="H198:I198" si="219">H199+H200+H201</f>
        <v>0</v>
      </c>
      <c r="I198" s="203">
        <f t="shared" si="219"/>
        <v>1</v>
      </c>
      <c r="J198" s="941"/>
      <c r="K198" s="488">
        <f t="shared" ref="K198" si="220">K199+K200+K201</f>
        <v>1.0149999999999999</v>
      </c>
      <c r="L198" s="203">
        <f t="shared" ref="L198:N198" si="221">L199+L200+L201</f>
        <v>0</v>
      </c>
      <c r="M198" s="203">
        <f t="shared" si="221"/>
        <v>0</v>
      </c>
      <c r="N198" s="203">
        <f t="shared" si="221"/>
        <v>3.0150000000000001</v>
      </c>
    </row>
    <row r="199" spans="1:14" s="293" customFormat="1" ht="23.25">
      <c r="A199" s="937"/>
      <c r="B199" s="944" t="str">
        <f>F164</f>
        <v>ЗДРАВООХРАНЕНИЕ</v>
      </c>
      <c r="C199" s="939"/>
      <c r="D199" s="306" t="s">
        <v>18</v>
      </c>
      <c r="E199" s="205">
        <f>E179+E186</f>
        <v>1</v>
      </c>
      <c r="F199" s="205">
        <f t="shared" ref="F199:G199" si="222">F179+F186</f>
        <v>0</v>
      </c>
      <c r="G199" s="205">
        <f t="shared" si="222"/>
        <v>0</v>
      </c>
      <c r="H199" s="205">
        <f t="shared" ref="H199" si="223">H179+H186</f>
        <v>0</v>
      </c>
      <c r="I199" s="205">
        <f>I179+I186</f>
        <v>1</v>
      </c>
      <c r="J199" s="942"/>
      <c r="K199" s="489">
        <f t="shared" ref="K199" si="224">K179+K186</f>
        <v>1</v>
      </c>
      <c r="L199" s="205">
        <f t="shared" ref="L199:M199" si="225">L179+L186</f>
        <v>0</v>
      </c>
      <c r="M199" s="205">
        <f t="shared" si="225"/>
        <v>0</v>
      </c>
      <c r="N199" s="525">
        <f t="shared" si="217"/>
        <v>3</v>
      </c>
    </row>
    <row r="200" spans="1:14" s="293" customFormat="1" ht="23.25">
      <c r="A200" s="937"/>
      <c r="B200" s="945"/>
      <c r="C200" s="939"/>
      <c r="D200" s="306" t="s">
        <v>10</v>
      </c>
      <c r="E200" s="205">
        <f t="shared" ref="E200:M201" si="226">E180+E187</f>
        <v>0</v>
      </c>
      <c r="F200" s="205">
        <f t="shared" si="226"/>
        <v>0</v>
      </c>
      <c r="G200" s="205">
        <f t="shared" si="226"/>
        <v>0</v>
      </c>
      <c r="H200" s="205">
        <f t="shared" ref="H200:I200" si="227">H180+H187</f>
        <v>0</v>
      </c>
      <c r="I200" s="205">
        <f t="shared" si="227"/>
        <v>0</v>
      </c>
      <c r="J200" s="942"/>
      <c r="K200" s="489">
        <f t="shared" ref="K200" si="228">K180+K187</f>
        <v>1.4999999999999999E-2</v>
      </c>
      <c r="L200" s="205">
        <f t="shared" si="226"/>
        <v>0</v>
      </c>
      <c r="M200" s="205">
        <f t="shared" si="226"/>
        <v>0</v>
      </c>
      <c r="N200" s="525">
        <f t="shared" si="217"/>
        <v>1.4999999999999999E-2</v>
      </c>
    </row>
    <row r="201" spans="1:14" s="293" customFormat="1" ht="34.5" customHeight="1" thickBot="1">
      <c r="A201" s="938"/>
      <c r="B201" s="946"/>
      <c r="C201" s="940"/>
      <c r="D201" s="307" t="s">
        <v>11</v>
      </c>
      <c r="E201" s="266">
        <f t="shared" si="226"/>
        <v>0</v>
      </c>
      <c r="F201" s="266">
        <f t="shared" si="226"/>
        <v>0</v>
      </c>
      <c r="G201" s="266">
        <f t="shared" si="226"/>
        <v>0</v>
      </c>
      <c r="H201" s="266">
        <f t="shared" ref="H201:I201" si="229">H181+H188</f>
        <v>0</v>
      </c>
      <c r="I201" s="266">
        <f t="shared" si="229"/>
        <v>0</v>
      </c>
      <c r="J201" s="943"/>
      <c r="K201" s="698">
        <f t="shared" ref="K201" si="230">K181+K188</f>
        <v>0</v>
      </c>
      <c r="L201" s="266">
        <f t="shared" si="226"/>
        <v>0</v>
      </c>
      <c r="M201" s="266">
        <f t="shared" si="226"/>
        <v>0</v>
      </c>
      <c r="N201" s="525">
        <f t="shared" si="217"/>
        <v>0</v>
      </c>
    </row>
    <row r="202" spans="1:14" s="293" customFormat="1" ht="39.75" customHeight="1" thickBot="1">
      <c r="A202" s="51"/>
      <c r="B202" s="52"/>
      <c r="C202" s="52"/>
      <c r="D202" s="52"/>
      <c r="E202" s="77" t="s">
        <v>84</v>
      </c>
      <c r="F202" s="76" t="s">
        <v>54</v>
      </c>
      <c r="G202" s="78"/>
      <c r="H202" s="52"/>
      <c r="I202" s="52"/>
      <c r="J202" s="52"/>
      <c r="K202" s="52"/>
      <c r="L202" s="52"/>
      <c r="M202" s="52"/>
      <c r="N202" s="53"/>
    </row>
    <row r="203" spans="1:14" s="293" customFormat="1" ht="21" customHeight="1" thickBot="1">
      <c r="A203" s="1020" t="s">
        <v>173</v>
      </c>
      <c r="B203" s="972"/>
      <c r="C203" s="972"/>
      <c r="D203" s="972"/>
      <c r="E203" s="972"/>
      <c r="F203" s="972"/>
      <c r="G203" s="972"/>
      <c r="H203" s="972"/>
      <c r="I203" s="972"/>
      <c r="J203" s="972"/>
      <c r="K203" s="972"/>
      <c r="L203" s="972"/>
      <c r="M203" s="972"/>
      <c r="N203" s="973"/>
    </row>
    <row r="204" spans="1:14" s="293" customFormat="1" ht="97.5">
      <c r="A204" s="859" t="s">
        <v>12</v>
      </c>
      <c r="B204" s="699" t="s">
        <v>174</v>
      </c>
      <c r="C204" s="61"/>
      <c r="D204" s="62"/>
      <c r="E204" s="61"/>
      <c r="F204" s="61"/>
      <c r="G204" s="61"/>
      <c r="H204" s="61"/>
      <c r="I204" s="64"/>
      <c r="J204" s="63"/>
      <c r="K204" s="63"/>
      <c r="L204" s="64"/>
      <c r="M204" s="64"/>
      <c r="N204" s="65"/>
    </row>
    <row r="205" spans="1:14" s="293" customFormat="1">
      <c r="A205" s="962"/>
      <c r="B205" s="258" t="s">
        <v>95</v>
      </c>
      <c r="C205" s="20">
        <v>22</v>
      </c>
      <c r="D205" s="700" t="s">
        <v>313</v>
      </c>
      <c r="E205" s="20">
        <v>22</v>
      </c>
      <c r="F205" s="20"/>
      <c r="G205" s="20">
        <v>22</v>
      </c>
      <c r="H205" s="20">
        <v>33</v>
      </c>
      <c r="I205" s="20">
        <v>44</v>
      </c>
      <c r="J205" s="590" t="s">
        <v>345</v>
      </c>
      <c r="K205" s="701"/>
      <c r="L205" s="20">
        <v>55</v>
      </c>
      <c r="M205" s="20">
        <v>100</v>
      </c>
      <c r="N205" s="21"/>
    </row>
    <row r="206" spans="1:14" s="293" customFormat="1" thickBot="1">
      <c r="A206" s="10"/>
      <c r="B206" s="11" t="s">
        <v>14</v>
      </c>
      <c r="C206" s="924" t="s">
        <v>15</v>
      </c>
      <c r="D206" s="925"/>
      <c r="E206" s="925"/>
      <c r="F206" s="925"/>
      <c r="G206" s="925"/>
      <c r="H206" s="925"/>
      <c r="I206" s="925"/>
      <c r="J206" s="925"/>
      <c r="K206" s="546"/>
      <c r="L206" s="926"/>
      <c r="M206" s="926"/>
      <c r="N206" s="927"/>
    </row>
    <row r="207" spans="1:14" s="293" customFormat="1" ht="22.5" customHeight="1">
      <c r="A207" s="1026" t="s">
        <v>16</v>
      </c>
      <c r="B207" s="949" t="s">
        <v>175</v>
      </c>
      <c r="C207" s="875"/>
      <c r="D207" s="538" t="s">
        <v>17</v>
      </c>
      <c r="E207" s="267">
        <f t="shared" ref="E207" si="231">SUM(E208:E210)</f>
        <v>0.5</v>
      </c>
      <c r="F207" s="267">
        <f t="shared" ref="F207:G207" si="232">SUM(F208:F210)</f>
        <v>0</v>
      </c>
      <c r="G207" s="267">
        <f t="shared" si="232"/>
        <v>0</v>
      </c>
      <c r="H207" s="267">
        <f t="shared" ref="H207:I207" si="233">SUM(H208:H210)</f>
        <v>0.5</v>
      </c>
      <c r="I207" s="267">
        <f t="shared" si="233"/>
        <v>0.5</v>
      </c>
      <c r="J207" s="884" t="s">
        <v>357</v>
      </c>
      <c r="K207" s="487">
        <f t="shared" ref="K207" si="234">SUM(K208:K210)</f>
        <v>0.9</v>
      </c>
      <c r="L207" s="267">
        <f t="shared" ref="L207:M207" si="235">SUM(L208:L210)</f>
        <v>0.5</v>
      </c>
      <c r="M207" s="267">
        <f t="shared" si="235"/>
        <v>0.5</v>
      </c>
      <c r="N207" s="222">
        <f t="shared" ref="N207:N230" si="236">E207+H207+I207+K207+L207+M207</f>
        <v>3.4</v>
      </c>
    </row>
    <row r="208" spans="1:14" s="293" customFormat="1" ht="23.25">
      <c r="A208" s="873"/>
      <c r="B208" s="950"/>
      <c r="C208" s="876"/>
      <c r="D208" s="541" t="s">
        <v>18</v>
      </c>
      <c r="E208" s="252">
        <v>0</v>
      </c>
      <c r="F208" s="252">
        <v>0</v>
      </c>
      <c r="G208" s="252">
        <v>0</v>
      </c>
      <c r="H208" s="252">
        <v>0</v>
      </c>
      <c r="I208" s="252">
        <v>0</v>
      </c>
      <c r="J208" s="1105"/>
      <c r="K208" s="485">
        <v>0</v>
      </c>
      <c r="L208" s="252">
        <v>0</v>
      </c>
      <c r="M208" s="252">
        <v>0</v>
      </c>
      <c r="N208" s="222">
        <f t="shared" si="236"/>
        <v>0</v>
      </c>
    </row>
    <row r="209" spans="1:14" s="293" customFormat="1" ht="23.25">
      <c r="A209" s="873"/>
      <c r="B209" s="950"/>
      <c r="C209" s="876"/>
      <c r="D209" s="541" t="s">
        <v>10</v>
      </c>
      <c r="E209" s="320">
        <v>0.5</v>
      </c>
      <c r="F209" s="320"/>
      <c r="G209" s="320"/>
      <c r="H209" s="320">
        <v>0.5</v>
      </c>
      <c r="I209" s="702">
        <v>0.5</v>
      </c>
      <c r="J209" s="1105"/>
      <c r="K209" s="483">
        <v>0.9</v>
      </c>
      <c r="L209" s="702">
        <v>0.5</v>
      </c>
      <c r="M209" s="702">
        <v>0.5</v>
      </c>
      <c r="N209" s="222">
        <f t="shared" si="236"/>
        <v>3.4</v>
      </c>
    </row>
    <row r="210" spans="1:14" s="293" customFormat="1" ht="75.75" customHeight="1" thickBot="1">
      <c r="A210" s="1027"/>
      <c r="B210" s="951"/>
      <c r="C210" s="877"/>
      <c r="D210" s="330" t="s">
        <v>11</v>
      </c>
      <c r="E210" s="703">
        <v>0</v>
      </c>
      <c r="F210" s="703">
        <v>0</v>
      </c>
      <c r="G210" s="703">
        <v>0</v>
      </c>
      <c r="H210" s="703">
        <v>0</v>
      </c>
      <c r="I210" s="703">
        <v>0</v>
      </c>
      <c r="J210" s="1105"/>
      <c r="K210" s="704">
        <v>0</v>
      </c>
      <c r="L210" s="703">
        <v>0</v>
      </c>
      <c r="M210" s="703">
        <v>0</v>
      </c>
      <c r="N210" s="222">
        <f t="shared" si="236"/>
        <v>0</v>
      </c>
    </row>
    <row r="211" spans="1:14" s="293" customFormat="1" ht="22.5" customHeight="1">
      <c r="A211" s="1026" t="s">
        <v>118</v>
      </c>
      <c r="B211" s="949" t="s">
        <v>176</v>
      </c>
      <c r="C211" s="875"/>
      <c r="D211" s="308" t="s">
        <v>17</v>
      </c>
      <c r="E211" s="267">
        <f t="shared" ref="E211" si="237">SUM(E212:E214)</f>
        <v>0.02</v>
      </c>
      <c r="F211" s="267">
        <f t="shared" ref="F211:G211" si="238">SUM(F212:F214)</f>
        <v>0</v>
      </c>
      <c r="G211" s="267">
        <f t="shared" si="238"/>
        <v>0</v>
      </c>
      <c r="H211" s="267">
        <f t="shared" ref="H211:I211" si="239">SUM(H212:H214)</f>
        <v>0.02</v>
      </c>
      <c r="I211" s="267">
        <f t="shared" si="239"/>
        <v>0.02</v>
      </c>
      <c r="J211" s="884" t="s">
        <v>358</v>
      </c>
      <c r="K211" s="487">
        <f t="shared" ref="K211" si="240">SUM(K212:K214)</f>
        <v>0.02</v>
      </c>
      <c r="L211" s="267">
        <f t="shared" ref="L211:M211" si="241">SUM(L212:L214)</f>
        <v>0.02</v>
      </c>
      <c r="M211" s="267">
        <f t="shared" si="241"/>
        <v>0.02</v>
      </c>
      <c r="N211" s="222">
        <f t="shared" si="236"/>
        <v>0.12000000000000001</v>
      </c>
    </row>
    <row r="212" spans="1:14" s="293" customFormat="1" ht="23.25">
      <c r="A212" s="873"/>
      <c r="B212" s="950"/>
      <c r="C212" s="876"/>
      <c r="D212" s="231" t="s">
        <v>18</v>
      </c>
      <c r="E212" s="252">
        <v>0</v>
      </c>
      <c r="F212" s="252">
        <v>0</v>
      </c>
      <c r="G212" s="252">
        <v>0</v>
      </c>
      <c r="H212" s="252">
        <v>0</v>
      </c>
      <c r="I212" s="252">
        <v>0</v>
      </c>
      <c r="J212" s="885"/>
      <c r="K212" s="485">
        <v>0</v>
      </c>
      <c r="L212" s="252">
        <v>0</v>
      </c>
      <c r="M212" s="252">
        <v>0</v>
      </c>
      <c r="N212" s="222">
        <f t="shared" si="236"/>
        <v>0</v>
      </c>
    </row>
    <row r="213" spans="1:14" s="293" customFormat="1" ht="23.25">
      <c r="A213" s="873"/>
      <c r="B213" s="950"/>
      <c r="C213" s="876"/>
      <c r="D213" s="231" t="s">
        <v>10</v>
      </c>
      <c r="E213" s="705">
        <v>0.02</v>
      </c>
      <c r="F213" s="705"/>
      <c r="G213" s="705"/>
      <c r="H213" s="705">
        <v>0.02</v>
      </c>
      <c r="I213" s="4">
        <v>0.02</v>
      </c>
      <c r="J213" s="885"/>
      <c r="K213" s="493">
        <v>0.02</v>
      </c>
      <c r="L213" s="4">
        <v>0.02</v>
      </c>
      <c r="M213" s="4">
        <v>0.02</v>
      </c>
      <c r="N213" s="222">
        <f t="shared" si="236"/>
        <v>0.12000000000000001</v>
      </c>
    </row>
    <row r="214" spans="1:14" s="293" customFormat="1" ht="24" thickBot="1">
      <c r="A214" s="1027"/>
      <c r="B214" s="951"/>
      <c r="C214" s="877"/>
      <c r="D214" s="262" t="s">
        <v>11</v>
      </c>
      <c r="E214" s="251">
        <v>0</v>
      </c>
      <c r="F214" s="251">
        <v>0</v>
      </c>
      <c r="G214" s="251">
        <v>0</v>
      </c>
      <c r="H214" s="251">
        <v>0</v>
      </c>
      <c r="I214" s="251">
        <v>0</v>
      </c>
      <c r="J214" s="961"/>
      <c r="K214" s="486">
        <v>0</v>
      </c>
      <c r="L214" s="251">
        <v>0</v>
      </c>
      <c r="M214" s="251">
        <v>0</v>
      </c>
      <c r="N214" s="222">
        <f t="shared" si="236"/>
        <v>0</v>
      </c>
    </row>
    <row r="215" spans="1:14" s="293" customFormat="1" ht="22.5" customHeight="1">
      <c r="A215" s="1026" t="s">
        <v>123</v>
      </c>
      <c r="B215" s="949" t="s">
        <v>177</v>
      </c>
      <c r="C215" s="875"/>
      <c r="D215" s="308" t="s">
        <v>17</v>
      </c>
      <c r="E215" s="267">
        <f t="shared" ref="E215" si="242">SUM(E216:E218)</f>
        <v>0.4</v>
      </c>
      <c r="F215" s="267">
        <f t="shared" ref="F215:G215" si="243">SUM(F216:F218)</f>
        <v>0</v>
      </c>
      <c r="G215" s="267">
        <f t="shared" si="243"/>
        <v>0</v>
      </c>
      <c r="H215" s="267">
        <f t="shared" ref="H215" si="244">SUM(H216:H218)</f>
        <v>0.5</v>
      </c>
      <c r="I215" s="267">
        <f t="shared" ref="I215" si="245">SUM(I216:I218)</f>
        <v>0.6</v>
      </c>
      <c r="J215" s="884" t="s">
        <v>359</v>
      </c>
      <c r="K215" s="487">
        <f t="shared" ref="K215" si="246">SUM(K216:K218)</f>
        <v>0.32</v>
      </c>
      <c r="L215" s="267">
        <f t="shared" ref="L215:M215" si="247">SUM(L216:L218)</f>
        <v>0.7</v>
      </c>
      <c r="M215" s="267">
        <f t="shared" si="247"/>
        <v>0.8</v>
      </c>
      <c r="N215" s="222">
        <f t="shared" si="236"/>
        <v>3.3200000000000003</v>
      </c>
    </row>
    <row r="216" spans="1:14" s="293" customFormat="1" ht="23.25">
      <c r="A216" s="873"/>
      <c r="B216" s="950"/>
      <c r="C216" s="876"/>
      <c r="D216" s="231" t="s">
        <v>18</v>
      </c>
      <c r="E216" s="252">
        <v>0</v>
      </c>
      <c r="F216" s="252">
        <v>0</v>
      </c>
      <c r="G216" s="252">
        <v>0</v>
      </c>
      <c r="H216" s="252">
        <v>0</v>
      </c>
      <c r="I216" s="252">
        <v>0</v>
      </c>
      <c r="J216" s="885"/>
      <c r="K216" s="485">
        <v>0</v>
      </c>
      <c r="L216" s="252">
        <v>0</v>
      </c>
      <c r="M216" s="252">
        <v>0</v>
      </c>
      <c r="N216" s="222">
        <f t="shared" si="236"/>
        <v>0</v>
      </c>
    </row>
    <row r="217" spans="1:14" s="293" customFormat="1" ht="23.25">
      <c r="A217" s="873"/>
      <c r="B217" s="950"/>
      <c r="C217" s="876"/>
      <c r="D217" s="231" t="s">
        <v>10</v>
      </c>
      <c r="E217" s="705">
        <v>0.4</v>
      </c>
      <c r="F217" s="252">
        <v>0</v>
      </c>
      <c r="G217" s="252">
        <v>0</v>
      </c>
      <c r="H217" s="705">
        <v>0.5</v>
      </c>
      <c r="I217" s="4">
        <v>0.6</v>
      </c>
      <c r="J217" s="885"/>
      <c r="K217" s="493">
        <v>0.32</v>
      </c>
      <c r="L217" s="4">
        <v>0.7</v>
      </c>
      <c r="M217" s="4">
        <v>0.8</v>
      </c>
      <c r="N217" s="222">
        <f t="shared" si="236"/>
        <v>3.3200000000000003</v>
      </c>
    </row>
    <row r="218" spans="1:14" s="293" customFormat="1" ht="24" thickBot="1">
      <c r="A218" s="1027"/>
      <c r="B218" s="951"/>
      <c r="C218" s="877"/>
      <c r="D218" s="262" t="s">
        <v>11</v>
      </c>
      <c r="E218" s="251">
        <v>0</v>
      </c>
      <c r="F218" s="251">
        <v>0</v>
      </c>
      <c r="G218" s="251">
        <v>0</v>
      </c>
      <c r="H218" s="251">
        <v>0</v>
      </c>
      <c r="I218" s="251">
        <v>0</v>
      </c>
      <c r="J218" s="961"/>
      <c r="K218" s="486">
        <v>0</v>
      </c>
      <c r="L218" s="251">
        <v>0</v>
      </c>
      <c r="M218" s="251">
        <v>0</v>
      </c>
      <c r="N218" s="222">
        <f t="shared" si="236"/>
        <v>0</v>
      </c>
    </row>
    <row r="219" spans="1:14" s="293" customFormat="1" ht="22.5" customHeight="1">
      <c r="A219" s="1026" t="s">
        <v>126</v>
      </c>
      <c r="B219" s="1028" t="s">
        <v>178</v>
      </c>
      <c r="C219" s="875"/>
      <c r="D219" s="308" t="s">
        <v>17</v>
      </c>
      <c r="E219" s="267">
        <f t="shared" ref="E219" si="248">SUM(E220:E222)</f>
        <v>0</v>
      </c>
      <c r="F219" s="267">
        <f t="shared" ref="F219:G219" si="249">SUM(F220:F222)</f>
        <v>0</v>
      </c>
      <c r="G219" s="267">
        <f t="shared" si="249"/>
        <v>0</v>
      </c>
      <c r="H219" s="267">
        <f t="shared" ref="H219:I219" si="250">SUM(H220:H222)</f>
        <v>0</v>
      </c>
      <c r="I219" s="267">
        <f t="shared" si="250"/>
        <v>0</v>
      </c>
      <c r="J219" s="934"/>
      <c r="K219" s="487">
        <f t="shared" ref="K219" si="251">SUM(K220:K222)</f>
        <v>0</v>
      </c>
      <c r="L219" s="267">
        <f t="shared" ref="L219:M219" si="252">SUM(L220:L222)</f>
        <v>0</v>
      </c>
      <c r="M219" s="267">
        <f t="shared" si="252"/>
        <v>0</v>
      </c>
      <c r="N219" s="222">
        <f t="shared" si="236"/>
        <v>0</v>
      </c>
    </row>
    <row r="220" spans="1:14" s="293" customFormat="1" ht="23.25">
      <c r="A220" s="873"/>
      <c r="B220" s="1029"/>
      <c r="C220" s="876"/>
      <c r="D220" s="231" t="s">
        <v>18</v>
      </c>
      <c r="E220" s="705">
        <v>0</v>
      </c>
      <c r="F220" s="705">
        <v>0</v>
      </c>
      <c r="G220" s="705">
        <v>0</v>
      </c>
      <c r="H220" s="705">
        <v>0</v>
      </c>
      <c r="I220" s="705">
        <v>0</v>
      </c>
      <c r="J220" s="935"/>
      <c r="K220" s="493">
        <v>0</v>
      </c>
      <c r="L220" s="705">
        <v>0</v>
      </c>
      <c r="M220" s="705">
        <v>0</v>
      </c>
      <c r="N220" s="222">
        <f t="shared" si="236"/>
        <v>0</v>
      </c>
    </row>
    <row r="221" spans="1:14" s="293" customFormat="1" ht="23.25">
      <c r="A221" s="873"/>
      <c r="B221" s="1029"/>
      <c r="C221" s="876"/>
      <c r="D221" s="231" t="s">
        <v>10</v>
      </c>
      <c r="E221" s="705">
        <v>0</v>
      </c>
      <c r="F221" s="705">
        <v>0</v>
      </c>
      <c r="G221" s="705">
        <v>0</v>
      </c>
      <c r="H221" s="705">
        <v>0</v>
      </c>
      <c r="I221" s="705">
        <v>0</v>
      </c>
      <c r="J221" s="935"/>
      <c r="K221" s="493">
        <v>0</v>
      </c>
      <c r="L221" s="705">
        <v>0</v>
      </c>
      <c r="M221" s="705">
        <v>0</v>
      </c>
      <c r="N221" s="222">
        <f t="shared" si="236"/>
        <v>0</v>
      </c>
    </row>
    <row r="222" spans="1:14" s="293" customFormat="1" ht="24" thickBot="1">
      <c r="A222" s="1027"/>
      <c r="B222" s="1030"/>
      <c r="C222" s="877"/>
      <c r="D222" s="262" t="s">
        <v>11</v>
      </c>
      <c r="E222" s="706">
        <v>0</v>
      </c>
      <c r="F222" s="706">
        <v>0</v>
      </c>
      <c r="G222" s="706">
        <v>0</v>
      </c>
      <c r="H222" s="706">
        <v>0</v>
      </c>
      <c r="I222" s="706">
        <v>0</v>
      </c>
      <c r="J222" s="936"/>
      <c r="K222" s="707">
        <v>0</v>
      </c>
      <c r="L222" s="706">
        <v>0</v>
      </c>
      <c r="M222" s="706">
        <v>0</v>
      </c>
      <c r="N222" s="222">
        <f t="shared" si="236"/>
        <v>0</v>
      </c>
    </row>
    <row r="223" spans="1:14" s="293" customFormat="1" ht="22.5" customHeight="1">
      <c r="A223" s="1039" t="s">
        <v>128</v>
      </c>
      <c r="B223" s="1028" t="s">
        <v>179</v>
      </c>
      <c r="C223" s="875"/>
      <c r="D223" s="308" t="s">
        <v>17</v>
      </c>
      <c r="E223" s="267">
        <f t="shared" ref="E223" si="253">SUM(E224:E226)</f>
        <v>0</v>
      </c>
      <c r="F223" s="267">
        <f t="shared" ref="F223:G223" si="254">SUM(F224:F226)</f>
        <v>0</v>
      </c>
      <c r="G223" s="267">
        <f t="shared" si="254"/>
        <v>0</v>
      </c>
      <c r="H223" s="267">
        <f t="shared" ref="H223:I223" si="255">SUM(H224:H226)</f>
        <v>0</v>
      </c>
      <c r="I223" s="267">
        <f t="shared" si="255"/>
        <v>0</v>
      </c>
      <c r="J223" s="934"/>
      <c r="K223" s="487">
        <f t="shared" ref="K223" si="256">SUM(K224:K226)</f>
        <v>0</v>
      </c>
      <c r="L223" s="267">
        <f t="shared" ref="L223:M223" si="257">SUM(L224:L226)</f>
        <v>0</v>
      </c>
      <c r="M223" s="267">
        <f t="shared" si="257"/>
        <v>0</v>
      </c>
      <c r="N223" s="222">
        <f t="shared" si="236"/>
        <v>0</v>
      </c>
    </row>
    <row r="224" spans="1:14" s="293" customFormat="1" ht="23.25">
      <c r="A224" s="1040"/>
      <c r="B224" s="1029"/>
      <c r="C224" s="876"/>
      <c r="D224" s="231" t="s">
        <v>18</v>
      </c>
      <c r="E224" s="705">
        <v>0</v>
      </c>
      <c r="F224" s="705">
        <v>0</v>
      </c>
      <c r="G224" s="705">
        <v>0</v>
      </c>
      <c r="H224" s="705">
        <v>0</v>
      </c>
      <c r="I224" s="705">
        <v>0</v>
      </c>
      <c r="J224" s="935"/>
      <c r="K224" s="493">
        <v>0</v>
      </c>
      <c r="L224" s="705">
        <v>0</v>
      </c>
      <c r="M224" s="705">
        <v>0</v>
      </c>
      <c r="N224" s="222">
        <f t="shared" si="236"/>
        <v>0</v>
      </c>
    </row>
    <row r="225" spans="1:14" s="293" customFormat="1" ht="23.25">
      <c r="A225" s="1040"/>
      <c r="B225" s="1029"/>
      <c r="C225" s="876"/>
      <c r="D225" s="231" t="s">
        <v>10</v>
      </c>
      <c r="E225" s="705">
        <v>0</v>
      </c>
      <c r="F225" s="705">
        <v>0</v>
      </c>
      <c r="G225" s="705">
        <v>0</v>
      </c>
      <c r="H225" s="705">
        <v>0</v>
      </c>
      <c r="I225" s="705">
        <v>0</v>
      </c>
      <c r="J225" s="935"/>
      <c r="K225" s="493">
        <v>0</v>
      </c>
      <c r="L225" s="705">
        <v>0</v>
      </c>
      <c r="M225" s="705">
        <v>0</v>
      </c>
      <c r="N225" s="222">
        <f t="shared" si="236"/>
        <v>0</v>
      </c>
    </row>
    <row r="226" spans="1:14" s="293" customFormat="1" ht="24" thickBot="1">
      <c r="A226" s="1041"/>
      <c r="B226" s="1030"/>
      <c r="C226" s="877"/>
      <c r="D226" s="262" t="s">
        <v>11</v>
      </c>
      <c r="E226" s="706">
        <v>0</v>
      </c>
      <c r="F226" s="706">
        <v>0</v>
      </c>
      <c r="G226" s="706">
        <v>0</v>
      </c>
      <c r="H226" s="706">
        <v>0</v>
      </c>
      <c r="I226" s="706">
        <v>0</v>
      </c>
      <c r="J226" s="936"/>
      <c r="K226" s="707">
        <v>0</v>
      </c>
      <c r="L226" s="706">
        <v>0</v>
      </c>
      <c r="M226" s="706">
        <v>0</v>
      </c>
      <c r="N226" s="222">
        <f t="shared" si="236"/>
        <v>0</v>
      </c>
    </row>
    <row r="227" spans="1:14" s="293" customFormat="1" ht="22.5" customHeight="1">
      <c r="A227" s="1050" t="s">
        <v>131</v>
      </c>
      <c r="B227" s="1053" t="s">
        <v>180</v>
      </c>
      <c r="C227" s="875"/>
      <c r="D227" s="308" t="s">
        <v>17</v>
      </c>
      <c r="E227" s="267">
        <f t="shared" ref="E227" si="258">SUM(E228:E230)</f>
        <v>0.01</v>
      </c>
      <c r="F227" s="267">
        <f t="shared" ref="F227:G227" si="259">SUM(F228:F230)</f>
        <v>0</v>
      </c>
      <c r="G227" s="267">
        <f t="shared" si="259"/>
        <v>0</v>
      </c>
      <c r="H227" s="267">
        <f t="shared" ref="H227:I227" si="260">SUM(H228:H230)</f>
        <v>0.01</v>
      </c>
      <c r="I227" s="267">
        <f t="shared" si="260"/>
        <v>0.01</v>
      </c>
      <c r="J227" s="1056" t="s">
        <v>360</v>
      </c>
      <c r="K227" s="487">
        <f t="shared" ref="K227" si="261">SUM(K228:K230)</f>
        <v>0</v>
      </c>
      <c r="L227" s="267">
        <f t="shared" ref="L227:M227" si="262">SUM(L228:L230)</f>
        <v>0.01</v>
      </c>
      <c r="M227" s="267">
        <f t="shared" si="262"/>
        <v>0.01</v>
      </c>
      <c r="N227" s="222">
        <f t="shared" si="236"/>
        <v>0.05</v>
      </c>
    </row>
    <row r="228" spans="1:14" s="293" customFormat="1" ht="23.25">
      <c r="A228" s="1051"/>
      <c r="B228" s="1054"/>
      <c r="C228" s="876"/>
      <c r="D228" s="231" t="s">
        <v>18</v>
      </c>
      <c r="E228" s="705">
        <v>0</v>
      </c>
      <c r="F228" s="705">
        <v>0</v>
      </c>
      <c r="G228" s="705">
        <v>0</v>
      </c>
      <c r="H228" s="705">
        <v>0</v>
      </c>
      <c r="I228" s="705">
        <v>0</v>
      </c>
      <c r="J228" s="1057"/>
      <c r="K228" s="493">
        <v>0</v>
      </c>
      <c r="L228" s="705">
        <v>0</v>
      </c>
      <c r="M228" s="705">
        <v>0</v>
      </c>
      <c r="N228" s="222">
        <f t="shared" si="236"/>
        <v>0</v>
      </c>
    </row>
    <row r="229" spans="1:14" s="293" customFormat="1" ht="23.25">
      <c r="A229" s="1051"/>
      <c r="B229" s="1054"/>
      <c r="C229" s="876"/>
      <c r="D229" s="231" t="s">
        <v>10</v>
      </c>
      <c r="E229" s="705">
        <v>0</v>
      </c>
      <c r="F229" s="705">
        <v>0</v>
      </c>
      <c r="G229" s="705">
        <v>0</v>
      </c>
      <c r="H229" s="705">
        <v>0</v>
      </c>
      <c r="I229" s="705">
        <v>0</v>
      </c>
      <c r="J229" s="1057"/>
      <c r="K229" s="493">
        <v>0</v>
      </c>
      <c r="L229" s="705">
        <v>0</v>
      </c>
      <c r="M229" s="705">
        <v>0</v>
      </c>
      <c r="N229" s="222">
        <f t="shared" si="236"/>
        <v>0</v>
      </c>
    </row>
    <row r="230" spans="1:14" s="293" customFormat="1" ht="76.5" customHeight="1" thickBot="1">
      <c r="A230" s="1052"/>
      <c r="B230" s="1055"/>
      <c r="C230" s="877"/>
      <c r="D230" s="262" t="s">
        <v>11</v>
      </c>
      <c r="E230" s="706">
        <v>0.01</v>
      </c>
      <c r="F230" s="706">
        <v>0</v>
      </c>
      <c r="G230" s="706">
        <v>0</v>
      </c>
      <c r="H230" s="706">
        <v>0.01</v>
      </c>
      <c r="I230" s="708">
        <v>0.01</v>
      </c>
      <c r="J230" s="1058"/>
      <c r="K230" s="707">
        <v>0</v>
      </c>
      <c r="L230" s="708">
        <v>0.01</v>
      </c>
      <c r="M230" s="708">
        <v>0.01</v>
      </c>
      <c r="N230" s="222">
        <f t="shared" si="236"/>
        <v>0.05</v>
      </c>
    </row>
    <row r="231" spans="1:14" s="293" customFormat="1" ht="153.75" customHeight="1">
      <c r="A231" s="860" t="s">
        <v>13</v>
      </c>
      <c r="B231" s="699" t="s">
        <v>183</v>
      </c>
      <c r="C231" s="31"/>
      <c r="D231" s="32"/>
      <c r="E231" s="200"/>
      <c r="F231" s="200"/>
      <c r="G231" s="200"/>
      <c r="H231" s="200"/>
      <c r="I231" s="198"/>
      <c r="J231" s="201" t="s">
        <v>151</v>
      </c>
      <c r="K231" s="201"/>
      <c r="L231" s="198"/>
      <c r="M231" s="198"/>
      <c r="N231" s="202"/>
    </row>
    <row r="232" spans="1:14" s="293" customFormat="1">
      <c r="A232" s="962"/>
      <c r="B232" s="258" t="s">
        <v>95</v>
      </c>
      <c r="C232" s="20">
        <v>2</v>
      </c>
      <c r="D232" s="700" t="s">
        <v>313</v>
      </c>
      <c r="E232" s="20">
        <v>3</v>
      </c>
      <c r="F232" s="20"/>
      <c r="G232" s="20">
        <v>2</v>
      </c>
      <c r="H232" s="20">
        <v>4</v>
      </c>
      <c r="I232" s="20">
        <v>5</v>
      </c>
      <c r="J232" s="701"/>
      <c r="K232" s="701"/>
      <c r="L232" s="20">
        <v>6</v>
      </c>
      <c r="M232" s="20">
        <v>8</v>
      </c>
      <c r="N232" s="21"/>
    </row>
    <row r="233" spans="1:14" s="293" customFormat="1" thickBot="1">
      <c r="A233" s="10"/>
      <c r="B233" s="11" t="s">
        <v>14</v>
      </c>
      <c r="C233" s="924" t="s">
        <v>15</v>
      </c>
      <c r="D233" s="925"/>
      <c r="E233" s="925"/>
      <c r="F233" s="925"/>
      <c r="G233" s="925"/>
      <c r="H233" s="925"/>
      <c r="I233" s="925"/>
      <c r="J233" s="925"/>
      <c r="K233" s="546"/>
      <c r="L233" s="926"/>
      <c r="M233" s="926"/>
      <c r="N233" s="927"/>
    </row>
    <row r="234" spans="1:14" s="293" customFormat="1" ht="22.5" customHeight="1">
      <c r="A234" s="1021" t="s">
        <v>28</v>
      </c>
      <c r="B234" s="907" t="s">
        <v>184</v>
      </c>
      <c r="C234" s="875"/>
      <c r="D234" s="308" t="s">
        <v>17</v>
      </c>
      <c r="E234" s="267">
        <f t="shared" ref="E234" si="263">SUM(E235:E237)</f>
        <v>1.4</v>
      </c>
      <c r="F234" s="267">
        <f t="shared" ref="F234:G234" si="264">SUM(F235:F237)</f>
        <v>0</v>
      </c>
      <c r="G234" s="267">
        <f t="shared" si="264"/>
        <v>0</v>
      </c>
      <c r="H234" s="267">
        <f t="shared" ref="H234:I234" si="265">SUM(H235:H237)</f>
        <v>1.4</v>
      </c>
      <c r="I234" s="56">
        <f t="shared" si="265"/>
        <v>1.4</v>
      </c>
      <c r="J234" s="960" t="s">
        <v>361</v>
      </c>
      <c r="K234" s="487">
        <f t="shared" ref="K234" si="266">SUM(K235:K237)</f>
        <v>1.4</v>
      </c>
      <c r="L234" s="56">
        <f t="shared" ref="L234:M234" si="267">SUM(L235:L237)</f>
        <v>1.4</v>
      </c>
      <c r="M234" s="56">
        <f t="shared" si="267"/>
        <v>1.4</v>
      </c>
      <c r="N234" s="222">
        <f t="shared" ref="N234:N237" si="268">E234+H234+I234+K234+L234+M234</f>
        <v>8.4</v>
      </c>
    </row>
    <row r="235" spans="1:14" s="293" customFormat="1" ht="23.25">
      <c r="A235" s="1022"/>
      <c r="B235" s="863"/>
      <c r="C235" s="876"/>
      <c r="D235" s="231" t="s">
        <v>18</v>
      </c>
      <c r="E235" s="705">
        <v>0</v>
      </c>
      <c r="F235" s="705">
        <v>0</v>
      </c>
      <c r="G235" s="705">
        <v>0</v>
      </c>
      <c r="H235" s="705">
        <v>0</v>
      </c>
      <c r="I235" s="705">
        <v>0</v>
      </c>
      <c r="J235" s="885"/>
      <c r="K235" s="493">
        <v>0</v>
      </c>
      <c r="L235" s="705">
        <v>0</v>
      </c>
      <c r="M235" s="705">
        <v>0</v>
      </c>
      <c r="N235" s="222">
        <f t="shared" si="268"/>
        <v>0</v>
      </c>
    </row>
    <row r="236" spans="1:14" s="293" customFormat="1" ht="23.25">
      <c r="A236" s="1022"/>
      <c r="B236" s="863"/>
      <c r="C236" s="876"/>
      <c r="D236" s="231" t="s">
        <v>10</v>
      </c>
      <c r="E236" s="320">
        <v>1.4</v>
      </c>
      <c r="F236" s="320"/>
      <c r="G236" s="320"/>
      <c r="H236" s="320">
        <v>1.4</v>
      </c>
      <c r="I236" s="4">
        <v>1.4</v>
      </c>
      <c r="J236" s="885"/>
      <c r="K236" s="483">
        <v>1.4</v>
      </c>
      <c r="L236" s="4">
        <v>1.4</v>
      </c>
      <c r="M236" s="4">
        <v>1.4</v>
      </c>
      <c r="N236" s="222">
        <f t="shared" si="268"/>
        <v>8.4</v>
      </c>
    </row>
    <row r="237" spans="1:14" s="293" customFormat="1" ht="57.75" customHeight="1" thickBot="1">
      <c r="A237" s="1023"/>
      <c r="B237" s="863"/>
      <c r="C237" s="876"/>
      <c r="D237" s="232" t="s">
        <v>11</v>
      </c>
      <c r="E237" s="709">
        <v>0</v>
      </c>
      <c r="F237" s="709">
        <v>0</v>
      </c>
      <c r="G237" s="709">
        <v>0</v>
      </c>
      <c r="H237" s="709">
        <v>0</v>
      </c>
      <c r="I237" s="709">
        <v>0</v>
      </c>
      <c r="J237" s="961"/>
      <c r="K237" s="710">
        <v>0</v>
      </c>
      <c r="L237" s="709">
        <v>0</v>
      </c>
      <c r="M237" s="709">
        <v>0</v>
      </c>
      <c r="N237" s="222">
        <f t="shared" si="268"/>
        <v>0</v>
      </c>
    </row>
    <row r="238" spans="1:14" s="293" customFormat="1" ht="132.75" customHeight="1">
      <c r="A238" s="1004" t="s">
        <v>77</v>
      </c>
      <c r="B238" s="711" t="s">
        <v>185</v>
      </c>
      <c r="C238" s="309"/>
      <c r="D238" s="262"/>
      <c r="E238" s="269"/>
      <c r="F238" s="269"/>
      <c r="G238" s="269"/>
      <c r="H238" s="269"/>
      <c r="I238" s="235"/>
      <c r="J238" s="712"/>
      <c r="K238" s="712"/>
      <c r="L238" s="235"/>
      <c r="M238" s="235"/>
      <c r="N238" s="56"/>
    </row>
    <row r="239" spans="1:14" s="293" customFormat="1" ht="57.75" customHeight="1">
      <c r="A239" s="1004"/>
      <c r="B239" s="258" t="s">
        <v>95</v>
      </c>
      <c r="C239" s="713">
        <v>1744</v>
      </c>
      <c r="D239" s="700" t="s">
        <v>314</v>
      </c>
      <c r="E239" s="713">
        <v>1760</v>
      </c>
      <c r="F239" s="714"/>
      <c r="G239" s="713">
        <v>2469</v>
      </c>
      <c r="H239" s="713">
        <v>1780</v>
      </c>
      <c r="I239" s="713">
        <v>1790</v>
      </c>
      <c r="J239" s="715" t="s">
        <v>345</v>
      </c>
      <c r="K239" s="716"/>
      <c r="L239" s="713">
        <v>1800</v>
      </c>
      <c r="M239" s="713">
        <v>2100</v>
      </c>
      <c r="N239" s="717"/>
    </row>
    <row r="240" spans="1:14" s="293" customFormat="1" ht="33.75" customHeight="1" thickBot="1">
      <c r="A240" s="241"/>
      <c r="B240" s="242" t="s">
        <v>186</v>
      </c>
      <c r="C240" s="1106" t="s">
        <v>15</v>
      </c>
      <c r="D240" s="1107"/>
      <c r="E240" s="1107"/>
      <c r="F240" s="1107"/>
      <c r="G240" s="1107"/>
      <c r="H240" s="1107"/>
      <c r="I240" s="1107"/>
      <c r="J240" s="1107"/>
      <c r="K240" s="563"/>
      <c r="L240" s="1108"/>
      <c r="M240" s="1108"/>
      <c r="N240" s="1109"/>
    </row>
    <row r="241" spans="1:14" s="293" customFormat="1" ht="29.25" customHeight="1">
      <c r="A241" s="1026" t="s">
        <v>113</v>
      </c>
      <c r="B241" s="949" t="s">
        <v>187</v>
      </c>
      <c r="C241" s="1014"/>
      <c r="D241" s="718" t="s">
        <v>17</v>
      </c>
      <c r="E241" s="56">
        <f t="shared" ref="E241" si="269">SUM(E242:E244)</f>
        <v>0.3</v>
      </c>
      <c r="F241" s="56">
        <f t="shared" ref="F241:G241" si="270">SUM(F242:F244)</f>
        <v>0</v>
      </c>
      <c r="G241" s="56">
        <f t="shared" si="270"/>
        <v>0</v>
      </c>
      <c r="H241" s="56">
        <f t="shared" ref="H241:I241" si="271">SUM(H242:H244)</f>
        <v>0.3</v>
      </c>
      <c r="I241" s="56">
        <f t="shared" si="271"/>
        <v>0.3</v>
      </c>
      <c r="J241" s="960" t="s">
        <v>362</v>
      </c>
      <c r="K241" s="416">
        <f t="shared" ref="K241" si="272">SUM(K242:K244)</f>
        <v>0.3</v>
      </c>
      <c r="L241" s="56">
        <f t="shared" ref="L241:M241" si="273">SUM(L242:L244)</f>
        <v>0.3</v>
      </c>
      <c r="M241" s="56">
        <f t="shared" si="273"/>
        <v>0.3</v>
      </c>
      <c r="N241" s="222">
        <f t="shared" ref="N241:N244" si="274">E241+H241+I241+K241+L241+M241</f>
        <v>1.8</v>
      </c>
    </row>
    <row r="242" spans="1:14" s="293" customFormat="1" ht="35.25" customHeight="1">
      <c r="A242" s="873"/>
      <c r="B242" s="950"/>
      <c r="C242" s="1015"/>
      <c r="D242" s="719" t="s">
        <v>18</v>
      </c>
      <c r="E242" s="705">
        <v>0</v>
      </c>
      <c r="F242" s="705">
        <v>0</v>
      </c>
      <c r="G242" s="705">
        <v>0</v>
      </c>
      <c r="H242" s="705">
        <v>0</v>
      </c>
      <c r="I242" s="720">
        <v>0</v>
      </c>
      <c r="J242" s="885"/>
      <c r="K242" s="493">
        <v>0</v>
      </c>
      <c r="L242" s="720">
        <v>0</v>
      </c>
      <c r="M242" s="720">
        <v>0</v>
      </c>
      <c r="N242" s="222">
        <f t="shared" si="274"/>
        <v>0</v>
      </c>
    </row>
    <row r="243" spans="1:14" s="293" customFormat="1" ht="42.75" customHeight="1">
      <c r="A243" s="873"/>
      <c r="B243" s="950"/>
      <c r="C243" s="1015"/>
      <c r="D243" s="719" t="s">
        <v>10</v>
      </c>
      <c r="E243" s="721">
        <v>0.3</v>
      </c>
      <c r="F243" s="705">
        <v>0</v>
      </c>
      <c r="G243" s="705">
        <v>0</v>
      </c>
      <c r="H243" s="721">
        <v>0.3</v>
      </c>
      <c r="I243" s="722">
        <v>0.3</v>
      </c>
      <c r="J243" s="885"/>
      <c r="K243" s="723">
        <v>0.3</v>
      </c>
      <c r="L243" s="722">
        <v>0.3</v>
      </c>
      <c r="M243" s="722">
        <v>0.3</v>
      </c>
      <c r="N243" s="222">
        <f t="shared" si="274"/>
        <v>1.8</v>
      </c>
    </row>
    <row r="244" spans="1:14" s="293" customFormat="1" ht="38.25" customHeight="1" thickBot="1">
      <c r="A244" s="1027"/>
      <c r="B244" s="951"/>
      <c r="C244" s="1016"/>
      <c r="D244" s="724" t="s">
        <v>11</v>
      </c>
      <c r="E244" s="725">
        <v>0</v>
      </c>
      <c r="F244" s="725">
        <v>0</v>
      </c>
      <c r="G244" s="725">
        <v>0</v>
      </c>
      <c r="H244" s="725">
        <v>0</v>
      </c>
      <c r="I244" s="726">
        <v>0</v>
      </c>
      <c r="J244" s="961"/>
      <c r="K244" s="727">
        <v>0</v>
      </c>
      <c r="L244" s="726">
        <v>0</v>
      </c>
      <c r="M244" s="726">
        <v>0</v>
      </c>
      <c r="N244" s="222">
        <f t="shared" si="274"/>
        <v>0</v>
      </c>
    </row>
    <row r="245" spans="1:14" s="293" customFormat="1" ht="21" customHeight="1" thickBot="1">
      <c r="A245" s="1020" t="s">
        <v>188</v>
      </c>
      <c r="B245" s="972"/>
      <c r="C245" s="972"/>
      <c r="D245" s="972"/>
      <c r="E245" s="972"/>
      <c r="F245" s="972"/>
      <c r="G245" s="972"/>
      <c r="H245" s="972"/>
      <c r="I245" s="972"/>
      <c r="J245" s="972"/>
      <c r="K245" s="972"/>
      <c r="L245" s="972"/>
      <c r="M245" s="972"/>
      <c r="N245" s="973"/>
    </row>
    <row r="246" spans="1:14" s="293" customFormat="1" ht="78">
      <c r="A246" s="859" t="s">
        <v>12</v>
      </c>
      <c r="B246" s="728" t="s">
        <v>189</v>
      </c>
      <c r="C246" s="23"/>
      <c r="D246" s="259"/>
      <c r="E246" s="23"/>
      <c r="F246" s="23"/>
      <c r="G246" s="23"/>
      <c r="H246" s="23"/>
      <c r="I246" s="4"/>
      <c r="J246" s="30"/>
      <c r="K246" s="479"/>
      <c r="L246" s="4"/>
      <c r="M246" s="4"/>
      <c r="N246" s="26"/>
    </row>
    <row r="247" spans="1:14" s="293" customFormat="1">
      <c r="A247" s="860"/>
      <c r="B247" s="258" t="s">
        <v>95</v>
      </c>
      <c r="C247" s="729">
        <v>75</v>
      </c>
      <c r="D247" s="700" t="s">
        <v>107</v>
      </c>
      <c r="E247" s="730">
        <v>77</v>
      </c>
      <c r="F247" s="729"/>
      <c r="G247" s="729">
        <v>80</v>
      </c>
      <c r="H247" s="730">
        <v>78</v>
      </c>
      <c r="I247" s="730">
        <v>78.5</v>
      </c>
      <c r="J247" s="715" t="s">
        <v>345</v>
      </c>
      <c r="K247" s="716"/>
      <c r="L247" s="730">
        <v>79</v>
      </c>
      <c r="M247" s="730">
        <v>80</v>
      </c>
      <c r="N247" s="8"/>
    </row>
    <row r="248" spans="1:14" s="293" customFormat="1" thickBot="1">
      <c r="A248" s="12"/>
      <c r="B248" s="13" t="s">
        <v>14</v>
      </c>
      <c r="C248" s="933" t="s">
        <v>15</v>
      </c>
      <c r="D248" s="933"/>
      <c r="E248" s="933"/>
      <c r="F248" s="933"/>
      <c r="G248" s="933"/>
      <c r="H248" s="933"/>
      <c r="I248" s="933"/>
      <c r="J248" s="933"/>
      <c r="K248" s="547"/>
      <c r="L248" s="926"/>
      <c r="M248" s="926"/>
      <c r="N248" s="927"/>
    </row>
    <row r="249" spans="1:14" s="293" customFormat="1" ht="22.5" customHeight="1">
      <c r="A249" s="861" t="s">
        <v>16</v>
      </c>
      <c r="B249" s="907" t="s">
        <v>190</v>
      </c>
      <c r="C249" s="540"/>
      <c r="D249" s="230" t="s">
        <v>17</v>
      </c>
      <c r="E249" s="267">
        <f t="shared" ref="E249:G249" si="275">SUM(E250:E252)</f>
        <v>57.5</v>
      </c>
      <c r="F249" s="267">
        <f t="shared" si="275"/>
        <v>57.5</v>
      </c>
      <c r="G249" s="267">
        <f t="shared" si="275"/>
        <v>7.8800000000000008</v>
      </c>
      <c r="H249" s="267">
        <f t="shared" ref="H249:I249" si="276">SUM(H250:H252)</f>
        <v>58.5</v>
      </c>
      <c r="I249" s="267">
        <f t="shared" si="276"/>
        <v>59.5</v>
      </c>
      <c r="J249" s="960" t="s">
        <v>363</v>
      </c>
      <c r="K249" s="487">
        <f t="shared" ref="K249" si="277">SUM(K250:K252)</f>
        <v>57.2</v>
      </c>
      <c r="L249" s="267">
        <f t="shared" ref="L249:M249" si="278">SUM(L250:L252)</f>
        <v>60.5</v>
      </c>
      <c r="M249" s="267">
        <f t="shared" si="278"/>
        <v>61.5</v>
      </c>
      <c r="N249" s="222">
        <f t="shared" ref="N249:N252" si="279">E249+H249+I249+K249+L249+M249</f>
        <v>354.7</v>
      </c>
    </row>
    <row r="250" spans="1:14" s="293" customFormat="1" ht="23.25">
      <c r="A250" s="861"/>
      <c r="B250" s="863"/>
      <c r="C250" s="309"/>
      <c r="D250" s="231" t="s">
        <v>18</v>
      </c>
      <c r="E250" s="252">
        <v>0</v>
      </c>
      <c r="F250" s="252">
        <v>0</v>
      </c>
      <c r="G250" s="731">
        <v>0</v>
      </c>
      <c r="H250" s="252">
        <v>0</v>
      </c>
      <c r="I250" s="252">
        <v>0</v>
      </c>
      <c r="J250" s="885"/>
      <c r="K250" s="616">
        <v>0</v>
      </c>
      <c r="L250" s="252">
        <v>0</v>
      </c>
      <c r="M250" s="252">
        <v>0</v>
      </c>
      <c r="N250" s="222">
        <f t="shared" si="279"/>
        <v>0</v>
      </c>
    </row>
    <row r="251" spans="1:14" s="293" customFormat="1" ht="23.25">
      <c r="A251" s="861"/>
      <c r="B251" s="863"/>
      <c r="C251" s="309"/>
      <c r="D251" s="231" t="s">
        <v>10</v>
      </c>
      <c r="E251" s="252">
        <v>2.5</v>
      </c>
      <c r="F251" s="252">
        <v>2.5</v>
      </c>
      <c r="G251" s="731">
        <v>0.56000000000000005</v>
      </c>
      <c r="H251" s="252">
        <v>2.5</v>
      </c>
      <c r="I251" s="252">
        <v>2.5</v>
      </c>
      <c r="J251" s="885"/>
      <c r="K251" s="616">
        <v>2.5</v>
      </c>
      <c r="L251" s="252">
        <v>2.5</v>
      </c>
      <c r="M251" s="252">
        <v>2.5</v>
      </c>
      <c r="N251" s="222">
        <f t="shared" si="279"/>
        <v>15</v>
      </c>
    </row>
    <row r="252" spans="1:14" s="293" customFormat="1" ht="147.75" customHeight="1" thickBot="1">
      <c r="A252" s="861"/>
      <c r="B252" s="908"/>
      <c r="C252" s="553"/>
      <c r="D252" s="232" t="s">
        <v>11</v>
      </c>
      <c r="E252" s="703">
        <v>55</v>
      </c>
      <c r="F252" s="703">
        <v>55</v>
      </c>
      <c r="G252" s="732">
        <v>7.32</v>
      </c>
      <c r="H252" s="703">
        <v>56</v>
      </c>
      <c r="I252" s="703">
        <v>57</v>
      </c>
      <c r="J252" s="961"/>
      <c r="K252" s="733">
        <v>54.7</v>
      </c>
      <c r="L252" s="703">
        <v>58</v>
      </c>
      <c r="M252" s="703">
        <v>59</v>
      </c>
      <c r="N252" s="222">
        <f t="shared" si="279"/>
        <v>339.7</v>
      </c>
    </row>
    <row r="253" spans="1:14" s="293" customFormat="1" ht="195">
      <c r="A253" s="558"/>
      <c r="B253" s="728" t="s">
        <v>191</v>
      </c>
      <c r="C253" s="734"/>
      <c r="D253" s="232"/>
      <c r="E253" s="199"/>
      <c r="F253" s="199"/>
      <c r="G253" s="199"/>
      <c r="H253" s="199"/>
      <c r="I253" s="198"/>
      <c r="J253" s="549"/>
      <c r="K253" s="549"/>
      <c r="L253" s="198"/>
      <c r="M253" s="198"/>
      <c r="N253" s="66"/>
    </row>
    <row r="254" spans="1:14" s="293" customFormat="1">
      <c r="A254" s="735"/>
      <c r="B254" s="258" t="s">
        <v>95</v>
      </c>
      <c r="C254" s="736">
        <v>0</v>
      </c>
      <c r="D254" s="700" t="s">
        <v>107</v>
      </c>
      <c r="E254" s="20">
        <v>170</v>
      </c>
      <c r="F254" s="20"/>
      <c r="G254" s="20">
        <v>295</v>
      </c>
      <c r="H254" s="20">
        <v>175</v>
      </c>
      <c r="I254" s="20">
        <v>180</v>
      </c>
      <c r="J254" s="737"/>
      <c r="K254" s="737"/>
      <c r="L254" s="20">
        <v>185</v>
      </c>
      <c r="M254" s="20">
        <v>190</v>
      </c>
      <c r="N254" s="738"/>
    </row>
    <row r="255" spans="1:14" s="293" customFormat="1" thickBot="1">
      <c r="A255" s="245"/>
      <c r="B255" s="246" t="s">
        <v>186</v>
      </c>
      <c r="C255" s="1017" t="s">
        <v>15</v>
      </c>
      <c r="D255" s="1018"/>
      <c r="E255" s="1018"/>
      <c r="F255" s="1018"/>
      <c r="G255" s="1018"/>
      <c r="H255" s="1018"/>
      <c r="I255" s="1018"/>
      <c r="J255" s="1018"/>
      <c r="K255" s="557"/>
      <c r="L255" s="1024"/>
      <c r="M255" s="1024"/>
      <c r="N255" s="1025"/>
    </row>
    <row r="256" spans="1:14" s="293" customFormat="1" ht="30.75" customHeight="1">
      <c r="A256" s="1026"/>
      <c r="B256" s="949" t="s">
        <v>192</v>
      </c>
      <c r="C256" s="1014"/>
      <c r="D256" s="718" t="s">
        <v>17</v>
      </c>
      <c r="E256" s="739">
        <f t="shared" ref="E256:G256" si="280">SUM(E257:E259)</f>
        <v>34.9</v>
      </c>
      <c r="F256" s="739">
        <f t="shared" si="280"/>
        <v>34.9</v>
      </c>
      <c r="G256" s="739">
        <f t="shared" si="280"/>
        <v>5.5400000000000009</v>
      </c>
      <c r="H256" s="739">
        <f t="shared" ref="H256:I256" si="281">SUM(H257:H259)</f>
        <v>34.9</v>
      </c>
      <c r="I256" s="267">
        <f t="shared" si="281"/>
        <v>34.9</v>
      </c>
      <c r="J256" s="960" t="s">
        <v>363</v>
      </c>
      <c r="K256" s="487">
        <f t="shared" ref="K256" si="282">SUM(K257:K259)</f>
        <v>0</v>
      </c>
      <c r="L256" s="267">
        <f t="shared" ref="L256:M256" si="283">SUM(L257:L259)</f>
        <v>34.9</v>
      </c>
      <c r="M256" s="267">
        <f t="shared" si="283"/>
        <v>34.9</v>
      </c>
      <c r="N256" s="222">
        <f t="shared" ref="N256:N259" si="284">E256+H256+I256+K256+L256+M256</f>
        <v>174.5</v>
      </c>
    </row>
    <row r="257" spans="1:14" s="293" customFormat="1" ht="23.25">
      <c r="A257" s="873"/>
      <c r="B257" s="950"/>
      <c r="C257" s="1015"/>
      <c r="D257" s="719" t="s">
        <v>18</v>
      </c>
      <c r="E257" s="252">
        <v>0</v>
      </c>
      <c r="F257" s="252">
        <v>0</v>
      </c>
      <c r="G257" s="740">
        <v>0</v>
      </c>
      <c r="H257" s="252">
        <v>0</v>
      </c>
      <c r="I257" s="252">
        <v>0</v>
      </c>
      <c r="J257" s="885"/>
      <c r="K257" s="485">
        <v>0</v>
      </c>
      <c r="L257" s="252">
        <v>0</v>
      </c>
      <c r="M257" s="252">
        <v>0</v>
      </c>
      <c r="N257" s="222">
        <f t="shared" si="284"/>
        <v>0</v>
      </c>
    </row>
    <row r="258" spans="1:14" s="293" customFormat="1" ht="23.25">
      <c r="A258" s="873"/>
      <c r="B258" s="950"/>
      <c r="C258" s="1015"/>
      <c r="D258" s="719" t="s">
        <v>10</v>
      </c>
      <c r="E258" s="252">
        <v>2.5</v>
      </c>
      <c r="F258" s="252">
        <v>2.5</v>
      </c>
      <c r="G258" s="740">
        <v>0.56000000000000005</v>
      </c>
      <c r="H258" s="252">
        <v>2.5</v>
      </c>
      <c r="I258" s="252">
        <v>2.5</v>
      </c>
      <c r="J258" s="885"/>
      <c r="K258" s="485">
        <v>0</v>
      </c>
      <c r="L258" s="252">
        <v>2.5</v>
      </c>
      <c r="M258" s="252">
        <v>2.5</v>
      </c>
      <c r="N258" s="222">
        <f t="shared" si="284"/>
        <v>12.5</v>
      </c>
    </row>
    <row r="259" spans="1:14" s="293" customFormat="1" ht="31.5" customHeight="1" thickBot="1">
      <c r="A259" s="1027"/>
      <c r="B259" s="951"/>
      <c r="C259" s="1016"/>
      <c r="D259" s="724" t="s">
        <v>11</v>
      </c>
      <c r="E259" s="251">
        <v>32.4</v>
      </c>
      <c r="F259" s="251">
        <v>32.4</v>
      </c>
      <c r="G259" s="741">
        <v>4.9800000000000004</v>
      </c>
      <c r="H259" s="251">
        <v>32.4</v>
      </c>
      <c r="I259" s="251">
        <v>32.4</v>
      </c>
      <c r="J259" s="961"/>
      <c r="K259" s="486">
        <v>0</v>
      </c>
      <c r="L259" s="251">
        <v>32.4</v>
      </c>
      <c r="M259" s="251">
        <v>32.4</v>
      </c>
      <c r="N259" s="222">
        <f t="shared" si="284"/>
        <v>162</v>
      </c>
    </row>
    <row r="260" spans="1:14" s="293" customFormat="1" ht="117">
      <c r="A260" s="735"/>
      <c r="B260" s="728" t="s">
        <v>193</v>
      </c>
      <c r="C260" s="734"/>
      <c r="D260" s="232"/>
      <c r="E260" s="199"/>
      <c r="F260" s="199"/>
      <c r="G260" s="742"/>
      <c r="H260" s="199"/>
      <c r="I260" s="198"/>
      <c r="J260" s="549"/>
      <c r="K260" s="549"/>
      <c r="L260" s="198"/>
      <c r="M260" s="198"/>
      <c r="N260" s="66"/>
    </row>
    <row r="261" spans="1:14" s="293" customFormat="1">
      <c r="A261" s="735"/>
      <c r="B261" s="258" t="s">
        <v>95</v>
      </c>
      <c r="C261" s="348">
        <v>0.56000000000000005</v>
      </c>
      <c r="D261" s="700" t="s">
        <v>107</v>
      </c>
      <c r="E261" s="743">
        <v>1.728</v>
      </c>
      <c r="F261" s="20"/>
      <c r="G261" s="744">
        <v>9.8030000000000008</v>
      </c>
      <c r="H261" s="743">
        <v>1.73</v>
      </c>
      <c r="I261" s="743">
        <v>1.73</v>
      </c>
      <c r="J261" s="745" t="s">
        <v>345</v>
      </c>
      <c r="K261" s="746"/>
      <c r="L261" s="743">
        <v>1.73</v>
      </c>
      <c r="M261" s="743">
        <v>1.73</v>
      </c>
      <c r="N261" s="747">
        <v>1.73</v>
      </c>
    </row>
    <row r="262" spans="1:14" s="293" customFormat="1" ht="19.5">
      <c r="A262" s="244"/>
      <c r="B262" s="243" t="s">
        <v>186</v>
      </c>
      <c r="C262" s="911" t="s">
        <v>15</v>
      </c>
      <c r="D262" s="912"/>
      <c r="E262" s="912"/>
      <c r="F262" s="912"/>
      <c r="G262" s="912"/>
      <c r="H262" s="912"/>
      <c r="I262" s="912"/>
      <c r="J262" s="912"/>
      <c r="K262" s="545"/>
      <c r="L262" s="919"/>
      <c r="M262" s="919"/>
      <c r="N262" s="920"/>
    </row>
    <row r="263" spans="1:14" s="293" customFormat="1" ht="22.5">
      <c r="A263" s="872"/>
      <c r="B263" s="862" t="s">
        <v>194</v>
      </c>
      <c r="C263" s="884" t="s">
        <v>195</v>
      </c>
      <c r="D263" s="748" t="s">
        <v>17</v>
      </c>
      <c r="E263" s="267">
        <f t="shared" ref="E263:N263" si="285">SUM(E264:E266)</f>
        <v>0</v>
      </c>
      <c r="F263" s="267">
        <f t="shared" si="285"/>
        <v>0</v>
      </c>
      <c r="G263" s="267">
        <f t="shared" si="285"/>
        <v>0</v>
      </c>
      <c r="H263" s="267">
        <f t="shared" ref="H263:I263" si="286">SUM(H264:H266)</f>
        <v>0</v>
      </c>
      <c r="I263" s="267">
        <f t="shared" si="286"/>
        <v>0</v>
      </c>
      <c r="J263" s="749"/>
      <c r="K263" s="487">
        <f t="shared" ref="K263" si="287">SUM(K264:K266)</f>
        <v>0</v>
      </c>
      <c r="L263" s="267">
        <f t="shared" si="285"/>
        <v>0</v>
      </c>
      <c r="M263" s="267">
        <f t="shared" si="285"/>
        <v>0</v>
      </c>
      <c r="N263" s="267">
        <f t="shared" si="285"/>
        <v>0</v>
      </c>
    </row>
    <row r="264" spans="1:14" s="293" customFormat="1" ht="23.25">
      <c r="A264" s="873"/>
      <c r="B264" s="863"/>
      <c r="C264" s="909"/>
      <c r="D264" s="719" t="s">
        <v>18</v>
      </c>
      <c r="E264" s="251">
        <v>0</v>
      </c>
      <c r="F264" s="252">
        <v>0</v>
      </c>
      <c r="G264" s="252">
        <v>0</v>
      </c>
      <c r="H264" s="252">
        <v>0</v>
      </c>
      <c r="I264" s="252">
        <v>0</v>
      </c>
      <c r="J264" s="749"/>
      <c r="K264" s="485">
        <v>0</v>
      </c>
      <c r="L264" s="252">
        <v>0</v>
      </c>
      <c r="M264" s="252">
        <v>0</v>
      </c>
      <c r="N264" s="750">
        <v>0</v>
      </c>
    </row>
    <row r="265" spans="1:14" s="293" customFormat="1" ht="23.25">
      <c r="A265" s="873"/>
      <c r="B265" s="863"/>
      <c r="C265" s="909"/>
      <c r="D265" s="719" t="s">
        <v>10</v>
      </c>
      <c r="E265" s="251">
        <v>0</v>
      </c>
      <c r="F265" s="252">
        <v>0</v>
      </c>
      <c r="G265" s="252">
        <v>0</v>
      </c>
      <c r="H265" s="252">
        <v>0</v>
      </c>
      <c r="I265" s="252">
        <v>0</v>
      </c>
      <c r="J265" s="749"/>
      <c r="K265" s="485">
        <v>0</v>
      </c>
      <c r="L265" s="252">
        <v>0</v>
      </c>
      <c r="M265" s="252">
        <v>0</v>
      </c>
      <c r="N265" s="750">
        <v>0</v>
      </c>
    </row>
    <row r="266" spans="1:14" s="293" customFormat="1" ht="98.25" customHeight="1" thickBot="1">
      <c r="A266" s="873"/>
      <c r="B266" s="908"/>
      <c r="C266" s="910"/>
      <c r="D266" s="724" t="s">
        <v>11</v>
      </c>
      <c r="E266" s="703">
        <v>0</v>
      </c>
      <c r="F266" s="251">
        <v>0</v>
      </c>
      <c r="G266" s="251">
        <v>0</v>
      </c>
      <c r="H266" s="251">
        <v>0</v>
      </c>
      <c r="I266" s="251">
        <v>0</v>
      </c>
      <c r="J266" s="751"/>
      <c r="K266" s="486">
        <v>0</v>
      </c>
      <c r="L266" s="251">
        <v>0</v>
      </c>
      <c r="M266" s="251">
        <v>0</v>
      </c>
      <c r="N266" s="739">
        <v>0</v>
      </c>
    </row>
    <row r="267" spans="1:14" s="293" customFormat="1" ht="118.5" customHeight="1">
      <c r="A267" s="558"/>
      <c r="B267" s="752" t="s">
        <v>196</v>
      </c>
      <c r="C267" s="753"/>
      <c r="D267" s="620"/>
      <c r="E267" s="754"/>
      <c r="F267" s="755"/>
      <c r="G267" s="756"/>
      <c r="H267" s="757"/>
      <c r="I267" s="754"/>
      <c r="J267" s="758"/>
      <c r="K267" s="758"/>
      <c r="L267" s="754"/>
      <c r="M267" s="754"/>
      <c r="N267" s="66"/>
    </row>
    <row r="268" spans="1:14" s="293" customFormat="1" ht="147" customHeight="1">
      <c r="A268" s="759"/>
      <c r="B268" s="258" t="s">
        <v>95</v>
      </c>
      <c r="C268" s="760">
        <v>0</v>
      </c>
      <c r="D268" s="700" t="s">
        <v>107</v>
      </c>
      <c r="E268" s="761">
        <v>49</v>
      </c>
      <c r="F268" s="760"/>
      <c r="G268" s="762">
        <v>0</v>
      </c>
      <c r="H268" s="761">
        <v>62</v>
      </c>
      <c r="I268" s="763">
        <v>74</v>
      </c>
      <c r="J268" s="764" t="s">
        <v>378</v>
      </c>
      <c r="K268" s="765"/>
      <c r="L268" s="763">
        <v>86</v>
      </c>
      <c r="M268" s="763">
        <v>99</v>
      </c>
      <c r="N268" s="766"/>
    </row>
    <row r="269" spans="1:14" s="293" customFormat="1" ht="34.5" customHeight="1" thickBot="1">
      <c r="A269" s="244"/>
      <c r="B269" s="243" t="s">
        <v>186</v>
      </c>
      <c r="C269" s="911" t="s">
        <v>15</v>
      </c>
      <c r="D269" s="912"/>
      <c r="E269" s="912"/>
      <c r="F269" s="912"/>
      <c r="G269" s="912"/>
      <c r="H269" s="912"/>
      <c r="I269" s="912"/>
      <c r="J269" s="912"/>
      <c r="K269" s="545"/>
      <c r="L269" s="919"/>
      <c r="M269" s="919"/>
      <c r="N269" s="920"/>
    </row>
    <row r="270" spans="1:14" s="293" customFormat="1" ht="22.5">
      <c r="A270" s="735"/>
      <c r="B270" s="949" t="s">
        <v>197</v>
      </c>
      <c r="C270" s="913" t="s">
        <v>198</v>
      </c>
      <c r="D270" s="748" t="s">
        <v>17</v>
      </c>
      <c r="E270" s="267">
        <f t="shared" ref="E270:G270" si="288">SUM(E271:E273)</f>
        <v>0</v>
      </c>
      <c r="F270" s="267">
        <f t="shared" si="288"/>
        <v>0</v>
      </c>
      <c r="G270" s="267">
        <f t="shared" si="288"/>
        <v>0</v>
      </c>
      <c r="H270" s="267">
        <f t="shared" ref="H270:I270" si="289">SUM(H271:H273)</f>
        <v>0</v>
      </c>
      <c r="I270" s="267">
        <f t="shared" si="289"/>
        <v>0</v>
      </c>
      <c r="J270" s="749"/>
      <c r="K270" s="487">
        <f t="shared" ref="K270" si="290">SUM(K271:K273)</f>
        <v>0</v>
      </c>
      <c r="L270" s="267">
        <f t="shared" ref="L270:N270" si="291">SUM(L271:L273)</f>
        <v>0</v>
      </c>
      <c r="M270" s="267">
        <f t="shared" si="291"/>
        <v>0</v>
      </c>
      <c r="N270" s="267">
        <f t="shared" si="291"/>
        <v>0</v>
      </c>
    </row>
    <row r="271" spans="1:14" s="293" customFormat="1" ht="23.25">
      <c r="A271" s="735"/>
      <c r="B271" s="950"/>
      <c r="C271" s="914"/>
      <c r="D271" s="719" t="s">
        <v>18</v>
      </c>
      <c r="E271" s="251">
        <v>0</v>
      </c>
      <c r="F271" s="252">
        <v>0</v>
      </c>
      <c r="G271" s="252">
        <v>0</v>
      </c>
      <c r="H271" s="252">
        <v>0</v>
      </c>
      <c r="I271" s="252">
        <v>0</v>
      </c>
      <c r="J271" s="749"/>
      <c r="K271" s="485">
        <v>0</v>
      </c>
      <c r="L271" s="252">
        <v>0</v>
      </c>
      <c r="M271" s="252">
        <v>0</v>
      </c>
      <c r="N271" s="750">
        <v>0</v>
      </c>
    </row>
    <row r="272" spans="1:14" s="293" customFormat="1" ht="23.25">
      <c r="A272" s="735"/>
      <c r="B272" s="950"/>
      <c r="C272" s="914"/>
      <c r="D272" s="719" t="s">
        <v>10</v>
      </c>
      <c r="E272" s="251">
        <v>0</v>
      </c>
      <c r="F272" s="252">
        <v>0</v>
      </c>
      <c r="G272" s="252">
        <v>0</v>
      </c>
      <c r="H272" s="252">
        <v>0</v>
      </c>
      <c r="I272" s="252">
        <v>0</v>
      </c>
      <c r="J272" s="749"/>
      <c r="K272" s="485">
        <v>0</v>
      </c>
      <c r="L272" s="252">
        <v>0</v>
      </c>
      <c r="M272" s="252">
        <v>0</v>
      </c>
      <c r="N272" s="750">
        <v>0</v>
      </c>
    </row>
    <row r="273" spans="1:14" s="293" customFormat="1" ht="59.25" customHeight="1" thickBot="1">
      <c r="A273" s="735"/>
      <c r="B273" s="951"/>
      <c r="C273" s="915"/>
      <c r="D273" s="724" t="s">
        <v>11</v>
      </c>
      <c r="E273" s="703">
        <v>0</v>
      </c>
      <c r="F273" s="251">
        <v>0</v>
      </c>
      <c r="G273" s="251">
        <v>0</v>
      </c>
      <c r="H273" s="251">
        <v>0</v>
      </c>
      <c r="I273" s="251">
        <v>0</v>
      </c>
      <c r="J273" s="751"/>
      <c r="K273" s="486">
        <v>0</v>
      </c>
      <c r="L273" s="251">
        <v>0</v>
      </c>
      <c r="M273" s="251">
        <v>0</v>
      </c>
      <c r="N273" s="739">
        <v>0</v>
      </c>
    </row>
    <row r="274" spans="1:14" s="293" customFormat="1">
      <c r="A274" s="959" t="s">
        <v>199</v>
      </c>
      <c r="B274" s="959"/>
      <c r="C274" s="959"/>
      <c r="D274" s="959"/>
      <c r="E274" s="959"/>
      <c r="F274" s="959"/>
      <c r="G274" s="959"/>
      <c r="H274" s="959"/>
      <c r="I274" s="959"/>
      <c r="J274" s="959"/>
      <c r="K274" s="959"/>
      <c r="L274" s="959"/>
      <c r="M274" s="959"/>
      <c r="N274" s="959"/>
    </row>
    <row r="275" spans="1:14" s="293" customFormat="1" ht="162" customHeight="1">
      <c r="A275" s="735"/>
      <c r="B275" s="752" t="s">
        <v>200</v>
      </c>
      <c r="C275" s="734"/>
      <c r="D275" s="232"/>
      <c r="E275" s="199"/>
      <c r="F275" s="199"/>
      <c r="G275" s="199"/>
      <c r="H275" s="199"/>
      <c r="I275" s="198"/>
      <c r="J275" s="549"/>
      <c r="K275" s="549"/>
      <c r="L275" s="198"/>
      <c r="M275" s="198"/>
      <c r="N275" s="66"/>
    </row>
    <row r="276" spans="1:14" s="293" customFormat="1" ht="236.25" customHeight="1">
      <c r="A276" s="735"/>
      <c r="B276" s="258" t="s">
        <v>95</v>
      </c>
      <c r="C276" s="767">
        <v>0</v>
      </c>
      <c r="D276" s="700" t="s">
        <v>313</v>
      </c>
      <c r="E276" s="768">
        <v>0.252</v>
      </c>
      <c r="F276" s="767"/>
      <c r="G276" s="767"/>
      <c r="H276" s="768">
        <v>0.371</v>
      </c>
      <c r="I276" s="768">
        <v>0.47199999999999998</v>
      </c>
      <c r="J276" s="769" t="s">
        <v>281</v>
      </c>
      <c r="K276" s="769"/>
      <c r="L276" s="768">
        <v>0.57599999999999996</v>
      </c>
      <c r="M276" s="768">
        <v>0.67700000000000005</v>
      </c>
      <c r="N276" s="770"/>
    </row>
    <row r="277" spans="1:14" s="293" customFormat="1" thickBot="1">
      <c r="A277" s="244"/>
      <c r="B277" s="243" t="s">
        <v>186</v>
      </c>
      <c r="C277" s="911" t="s">
        <v>15</v>
      </c>
      <c r="D277" s="912"/>
      <c r="E277" s="912"/>
      <c r="F277" s="912"/>
      <c r="G277" s="912"/>
      <c r="H277" s="912"/>
      <c r="I277" s="912"/>
      <c r="J277" s="912"/>
      <c r="K277" s="545"/>
      <c r="L277" s="919"/>
      <c r="M277" s="919"/>
      <c r="N277" s="920"/>
    </row>
    <row r="278" spans="1:14" s="293" customFormat="1" ht="22.5">
      <c r="A278" s="41"/>
      <c r="B278" s="1028" t="s">
        <v>201</v>
      </c>
      <c r="C278" s="913" t="s">
        <v>195</v>
      </c>
      <c r="D278" s="748" t="s">
        <v>17</v>
      </c>
      <c r="E278" s="267">
        <f t="shared" ref="E278:G278" si="292">SUM(E279:E281)</f>
        <v>0</v>
      </c>
      <c r="F278" s="267">
        <f t="shared" si="292"/>
        <v>0</v>
      </c>
      <c r="G278" s="267">
        <f t="shared" si="292"/>
        <v>0</v>
      </c>
      <c r="H278" s="267">
        <f t="shared" ref="H278:I278" si="293">SUM(H279:H281)</f>
        <v>0</v>
      </c>
      <c r="I278" s="267">
        <f t="shared" si="293"/>
        <v>0</v>
      </c>
      <c r="J278" s="771"/>
      <c r="K278" s="487">
        <f t="shared" ref="K278" si="294">SUM(K279:K281)</f>
        <v>0</v>
      </c>
      <c r="L278" s="267">
        <f t="shared" ref="L278:N278" si="295">SUM(L279:L281)</f>
        <v>0</v>
      </c>
      <c r="M278" s="267">
        <f t="shared" si="295"/>
        <v>0</v>
      </c>
      <c r="N278" s="267">
        <f t="shared" si="295"/>
        <v>0</v>
      </c>
    </row>
    <row r="279" spans="1:14" s="293" customFormat="1" ht="23.25">
      <c r="A279" s="41"/>
      <c r="B279" s="1029"/>
      <c r="C279" s="914"/>
      <c r="D279" s="719" t="s">
        <v>18</v>
      </c>
      <c r="E279" s="252">
        <v>0</v>
      </c>
      <c r="F279" s="252">
        <v>0</v>
      </c>
      <c r="G279" s="252">
        <v>0</v>
      </c>
      <c r="H279" s="252">
        <v>0</v>
      </c>
      <c r="I279" s="252">
        <v>0</v>
      </c>
      <c r="J279" s="771"/>
      <c r="K279" s="485">
        <v>0</v>
      </c>
      <c r="L279" s="252">
        <v>0</v>
      </c>
      <c r="M279" s="252">
        <v>0</v>
      </c>
      <c r="N279" s="750">
        <v>0</v>
      </c>
    </row>
    <row r="280" spans="1:14" s="293" customFormat="1" ht="23.25">
      <c r="A280" s="41"/>
      <c r="B280" s="1029"/>
      <c r="C280" s="914"/>
      <c r="D280" s="719" t="s">
        <v>10</v>
      </c>
      <c r="E280" s="252">
        <v>0</v>
      </c>
      <c r="F280" s="252">
        <v>0</v>
      </c>
      <c r="G280" s="252">
        <v>0</v>
      </c>
      <c r="H280" s="252">
        <v>0</v>
      </c>
      <c r="I280" s="252">
        <v>0</v>
      </c>
      <c r="J280" s="771"/>
      <c r="K280" s="485">
        <v>0</v>
      </c>
      <c r="L280" s="252">
        <v>0</v>
      </c>
      <c r="M280" s="252">
        <v>0</v>
      </c>
      <c r="N280" s="750">
        <v>0</v>
      </c>
    </row>
    <row r="281" spans="1:14" s="293" customFormat="1" ht="48.75" customHeight="1" thickBot="1">
      <c r="A281" s="41"/>
      <c r="B281" s="1030"/>
      <c r="C281" s="914"/>
      <c r="D281" s="772" t="s">
        <v>11</v>
      </c>
      <c r="E281" s="268">
        <v>0</v>
      </c>
      <c r="F281" s="268">
        <v>0</v>
      </c>
      <c r="G281" s="268">
        <v>0</v>
      </c>
      <c r="H281" s="268">
        <v>0</v>
      </c>
      <c r="I281" s="251">
        <v>0</v>
      </c>
      <c r="J281" s="771"/>
      <c r="K281" s="494">
        <v>0</v>
      </c>
      <c r="L281" s="251">
        <v>0</v>
      </c>
      <c r="M281" s="251">
        <v>0</v>
      </c>
      <c r="N281" s="739">
        <v>0</v>
      </c>
    </row>
    <row r="282" spans="1:14" s="293" customFormat="1" ht="97.5">
      <c r="A282" s="41"/>
      <c r="B282" s="773" t="s">
        <v>202</v>
      </c>
      <c r="C282" s="774"/>
      <c r="D282" s="774"/>
      <c r="E282" s="775"/>
      <c r="F282" s="775"/>
      <c r="G282" s="775"/>
      <c r="H282" s="775"/>
      <c r="I282" s="776"/>
      <c r="J282" s="774"/>
      <c r="K282" s="777"/>
      <c r="L282" s="776"/>
      <c r="M282" s="776"/>
      <c r="N282" s="778"/>
    </row>
    <row r="283" spans="1:14" s="293" customFormat="1" ht="239.25" customHeight="1">
      <c r="A283" s="41"/>
      <c r="B283" s="258" t="s">
        <v>95</v>
      </c>
      <c r="C283" s="760">
        <v>2</v>
      </c>
      <c r="D283" s="700" t="s">
        <v>313</v>
      </c>
      <c r="E283" s="763">
        <v>0</v>
      </c>
      <c r="F283" s="760"/>
      <c r="G283" s="760"/>
      <c r="H283" s="761">
        <v>78</v>
      </c>
      <c r="I283" s="761">
        <v>81</v>
      </c>
      <c r="J283" s="769" t="s">
        <v>281</v>
      </c>
      <c r="K283" s="769"/>
      <c r="L283" s="761">
        <v>83</v>
      </c>
      <c r="M283" s="761">
        <v>85</v>
      </c>
      <c r="N283" s="779"/>
    </row>
    <row r="284" spans="1:14" s="293" customFormat="1" ht="19.5">
      <c r="A284" s="244"/>
      <c r="B284" s="243" t="s">
        <v>186</v>
      </c>
      <c r="C284" s="911" t="s">
        <v>15</v>
      </c>
      <c r="D284" s="912"/>
      <c r="E284" s="912"/>
      <c r="F284" s="912"/>
      <c r="G284" s="912"/>
      <c r="H284" s="912"/>
      <c r="I284" s="912"/>
      <c r="J284" s="912"/>
      <c r="K284" s="545"/>
      <c r="L284" s="919"/>
      <c r="M284" s="919"/>
      <c r="N284" s="920"/>
    </row>
    <row r="285" spans="1:14" s="293" customFormat="1" ht="22.5">
      <c r="A285" s="735"/>
      <c r="B285" s="888" t="s">
        <v>203</v>
      </c>
      <c r="C285" s="884" t="s">
        <v>198</v>
      </c>
      <c r="D285" s="748" t="s">
        <v>17</v>
      </c>
      <c r="E285" s="267">
        <f t="shared" ref="E285:G285" si="296">SUM(E286:E288)</f>
        <v>0</v>
      </c>
      <c r="F285" s="267">
        <f t="shared" si="296"/>
        <v>0</v>
      </c>
      <c r="G285" s="267">
        <f t="shared" si="296"/>
        <v>0</v>
      </c>
      <c r="H285" s="267">
        <f t="shared" ref="H285:I285" si="297">SUM(H286:H288)</f>
        <v>0</v>
      </c>
      <c r="I285" s="56">
        <f t="shared" si="297"/>
        <v>0</v>
      </c>
      <c r="J285" s="771"/>
      <c r="K285" s="487">
        <f t="shared" ref="K285" si="298">SUM(K286:K288)</f>
        <v>0</v>
      </c>
      <c r="L285" s="56">
        <f t="shared" ref="L285:N285" si="299">SUM(L286:L288)</f>
        <v>0</v>
      </c>
      <c r="M285" s="56">
        <f t="shared" si="299"/>
        <v>0</v>
      </c>
      <c r="N285" s="56">
        <f t="shared" si="299"/>
        <v>0</v>
      </c>
    </row>
    <row r="286" spans="1:14" s="293" customFormat="1" ht="19.5">
      <c r="A286" s="735"/>
      <c r="B286" s="893"/>
      <c r="C286" s="909"/>
      <c r="D286" s="719" t="s">
        <v>18</v>
      </c>
      <c r="E286" s="252">
        <v>0</v>
      </c>
      <c r="F286" s="252">
        <v>0</v>
      </c>
      <c r="G286" s="252">
        <v>0</v>
      </c>
      <c r="H286" s="252">
        <v>0</v>
      </c>
      <c r="I286" s="252">
        <v>0</v>
      </c>
      <c r="J286" s="771"/>
      <c r="K286" s="485">
        <v>0</v>
      </c>
      <c r="L286" s="252">
        <v>0</v>
      </c>
      <c r="M286" s="252">
        <v>0</v>
      </c>
      <c r="N286" s="252">
        <v>0</v>
      </c>
    </row>
    <row r="287" spans="1:14" s="293" customFormat="1" ht="19.5">
      <c r="A287" s="735"/>
      <c r="B287" s="893"/>
      <c r="C287" s="909"/>
      <c r="D287" s="719" t="s">
        <v>10</v>
      </c>
      <c r="E287" s="252">
        <v>0</v>
      </c>
      <c r="F287" s="252">
        <v>0</v>
      </c>
      <c r="G287" s="252">
        <v>0</v>
      </c>
      <c r="H287" s="252">
        <v>0</v>
      </c>
      <c r="I287" s="252">
        <v>0</v>
      </c>
      <c r="J287" s="771"/>
      <c r="K287" s="485">
        <v>0</v>
      </c>
      <c r="L287" s="252">
        <v>0</v>
      </c>
      <c r="M287" s="252">
        <v>0</v>
      </c>
      <c r="N287" s="252">
        <v>0</v>
      </c>
    </row>
    <row r="288" spans="1:14" s="293" customFormat="1" thickBot="1">
      <c r="A288" s="735"/>
      <c r="B288" s="894"/>
      <c r="C288" s="910"/>
      <c r="D288" s="772" t="s">
        <v>11</v>
      </c>
      <c r="E288" s="268">
        <v>0</v>
      </c>
      <c r="F288" s="268">
        <v>0</v>
      </c>
      <c r="G288" s="268">
        <v>0</v>
      </c>
      <c r="H288" s="268">
        <v>0</v>
      </c>
      <c r="I288" s="251">
        <v>0</v>
      </c>
      <c r="J288" s="771"/>
      <c r="K288" s="494">
        <v>0</v>
      </c>
      <c r="L288" s="251">
        <v>0</v>
      </c>
      <c r="M288" s="251">
        <v>0</v>
      </c>
      <c r="N288" s="251">
        <v>0</v>
      </c>
    </row>
    <row r="289" spans="1:14" s="293" customFormat="1">
      <c r="A289" s="959" t="s">
        <v>204</v>
      </c>
      <c r="B289" s="959"/>
      <c r="C289" s="959"/>
      <c r="D289" s="959"/>
      <c r="E289" s="959"/>
      <c r="F289" s="959"/>
      <c r="G289" s="959"/>
      <c r="H289" s="959"/>
      <c r="I289" s="959"/>
      <c r="J289" s="959"/>
      <c r="K289" s="959"/>
      <c r="L289" s="959"/>
      <c r="M289" s="959"/>
      <c r="N289" s="959"/>
    </row>
    <row r="290" spans="1:14" s="293" customFormat="1" ht="117">
      <c r="A290" s="558"/>
      <c r="B290" s="752" t="s">
        <v>205</v>
      </c>
      <c r="C290" s="734"/>
      <c r="D290" s="232"/>
      <c r="E290" s="199"/>
      <c r="F290" s="199"/>
      <c r="G290" s="199"/>
      <c r="H290" s="780"/>
      <c r="I290" s="198"/>
      <c r="J290" s="712"/>
      <c r="K290" s="712"/>
      <c r="L290" s="198"/>
      <c r="M290" s="198"/>
      <c r="N290" s="66"/>
    </row>
    <row r="291" spans="1:14" s="293" customFormat="1" ht="145.5" customHeight="1">
      <c r="A291" s="558"/>
      <c r="B291" s="258" t="s">
        <v>95</v>
      </c>
      <c r="C291" s="762">
        <v>0</v>
      </c>
      <c r="D291" s="700" t="s">
        <v>313</v>
      </c>
      <c r="E291" s="763">
        <v>0</v>
      </c>
      <c r="F291" s="760"/>
      <c r="G291" s="760"/>
      <c r="H291" s="761">
        <v>1</v>
      </c>
      <c r="I291" s="763">
        <v>2</v>
      </c>
      <c r="J291" s="765" t="s">
        <v>290</v>
      </c>
      <c r="K291" s="765"/>
      <c r="L291" s="763">
        <v>3</v>
      </c>
      <c r="M291" s="763">
        <v>4</v>
      </c>
      <c r="N291" s="779"/>
    </row>
    <row r="292" spans="1:14" s="293" customFormat="1" thickBot="1">
      <c r="A292" s="244"/>
      <c r="B292" s="243" t="s">
        <v>186</v>
      </c>
      <c r="C292" s="911" t="s">
        <v>15</v>
      </c>
      <c r="D292" s="912"/>
      <c r="E292" s="912"/>
      <c r="F292" s="912"/>
      <c r="G292" s="912"/>
      <c r="H292" s="912"/>
      <c r="I292" s="912"/>
      <c r="J292" s="912"/>
      <c r="K292" s="545"/>
      <c r="L292" s="919"/>
      <c r="M292" s="919"/>
      <c r="N292" s="920"/>
    </row>
    <row r="293" spans="1:14" s="293" customFormat="1" ht="23.25">
      <c r="A293" s="735"/>
      <c r="B293" s="957" t="s">
        <v>206</v>
      </c>
      <c r="C293" s="884" t="s">
        <v>207</v>
      </c>
      <c r="D293" s="781" t="s">
        <v>17</v>
      </c>
      <c r="E293" s="267">
        <f t="shared" ref="E293" si="300">SUM(E294:E296)</f>
        <v>1.2</v>
      </c>
      <c r="F293" s="267">
        <f t="shared" ref="F293:G293" si="301">SUM(F294:F296)</f>
        <v>0</v>
      </c>
      <c r="G293" s="267">
        <f t="shared" si="301"/>
        <v>0</v>
      </c>
      <c r="H293" s="267">
        <f t="shared" ref="H293:I293" si="302">SUM(H294:H296)</f>
        <v>1.2</v>
      </c>
      <c r="I293" s="267">
        <f t="shared" si="302"/>
        <v>1.3</v>
      </c>
      <c r="J293" s="960" t="s">
        <v>364</v>
      </c>
      <c r="K293" s="267">
        <f t="shared" ref="K293" si="303">SUM(K294:K296)</f>
        <v>1.2</v>
      </c>
      <c r="L293" s="267">
        <f t="shared" ref="L293:M293" si="304">SUM(L294:L296)</f>
        <v>1.4</v>
      </c>
      <c r="M293" s="267">
        <f t="shared" si="304"/>
        <v>1.4</v>
      </c>
      <c r="N293" s="222">
        <f t="shared" ref="N293:N296" si="305">E293+H293+I293+K293+L293+M293</f>
        <v>7.7000000000000011</v>
      </c>
    </row>
    <row r="294" spans="1:14" s="293" customFormat="1" ht="23.25">
      <c r="A294" s="735"/>
      <c r="B294" s="892"/>
      <c r="C294" s="909"/>
      <c r="D294" s="231" t="s">
        <v>18</v>
      </c>
      <c r="E294" s="252">
        <v>0</v>
      </c>
      <c r="F294" s="252">
        <v>0</v>
      </c>
      <c r="G294" s="252">
        <v>0</v>
      </c>
      <c r="H294" s="252">
        <v>0</v>
      </c>
      <c r="I294" s="252">
        <v>0</v>
      </c>
      <c r="J294" s="885"/>
      <c r="K294" s="485">
        <v>0</v>
      </c>
      <c r="L294" s="252">
        <v>0</v>
      </c>
      <c r="M294" s="252">
        <v>0</v>
      </c>
      <c r="N294" s="222">
        <f t="shared" si="305"/>
        <v>0</v>
      </c>
    </row>
    <row r="295" spans="1:14" s="293" customFormat="1" ht="23.25">
      <c r="A295" s="735"/>
      <c r="B295" s="892"/>
      <c r="C295" s="909"/>
      <c r="D295" s="231" t="s">
        <v>10</v>
      </c>
      <c r="E295" s="252">
        <v>1.2</v>
      </c>
      <c r="F295" s="331"/>
      <c r="G295" s="320"/>
      <c r="H295" s="252">
        <v>1.2</v>
      </c>
      <c r="I295" s="252">
        <v>1.3</v>
      </c>
      <c r="J295" s="885"/>
      <c r="K295" s="483">
        <v>1.2</v>
      </c>
      <c r="L295" s="252">
        <v>1.4</v>
      </c>
      <c r="M295" s="252">
        <v>1.4</v>
      </c>
      <c r="N295" s="222">
        <f t="shared" si="305"/>
        <v>7.7000000000000011</v>
      </c>
    </row>
    <row r="296" spans="1:14" s="293" customFormat="1" ht="128.25" customHeight="1" thickBot="1">
      <c r="A296" s="735"/>
      <c r="B296" s="958"/>
      <c r="C296" s="910"/>
      <c r="D296" s="782" t="s">
        <v>11</v>
      </c>
      <c r="E296" s="268">
        <v>0</v>
      </c>
      <c r="F296" s="268">
        <v>0</v>
      </c>
      <c r="G296" s="268">
        <v>0</v>
      </c>
      <c r="H296" s="268">
        <v>0</v>
      </c>
      <c r="I296" s="251">
        <v>0</v>
      </c>
      <c r="J296" s="961"/>
      <c r="K296" s="494">
        <v>0</v>
      </c>
      <c r="L296" s="251">
        <v>0</v>
      </c>
      <c r="M296" s="251">
        <v>0</v>
      </c>
      <c r="N296" s="222">
        <f t="shared" si="305"/>
        <v>0</v>
      </c>
    </row>
    <row r="297" spans="1:14" s="293" customFormat="1" ht="175.5">
      <c r="A297" s="735"/>
      <c r="B297" s="752" t="s">
        <v>208</v>
      </c>
      <c r="C297" s="734"/>
      <c r="D297" s="232"/>
      <c r="E297" s="199"/>
      <c r="F297" s="199"/>
      <c r="G297" s="199"/>
      <c r="H297" s="780"/>
      <c r="I297" s="198"/>
      <c r="J297" s="712"/>
      <c r="K297" s="712"/>
      <c r="L297" s="198"/>
      <c r="M297" s="198"/>
      <c r="N297" s="66"/>
    </row>
    <row r="298" spans="1:14" s="293" customFormat="1">
      <c r="A298" s="735"/>
      <c r="B298" s="258" t="s">
        <v>95</v>
      </c>
      <c r="C298" s="783">
        <v>0</v>
      </c>
      <c r="D298" s="700" t="s">
        <v>314</v>
      </c>
      <c r="E298" s="761">
        <v>10</v>
      </c>
      <c r="F298" s="760"/>
      <c r="G298" s="760">
        <v>0</v>
      </c>
      <c r="H298" s="761">
        <v>25</v>
      </c>
      <c r="I298" s="763">
        <v>40</v>
      </c>
      <c r="J298" s="784"/>
      <c r="K298" s="784"/>
      <c r="L298" s="763">
        <v>55</v>
      </c>
      <c r="M298" s="763">
        <v>70</v>
      </c>
      <c r="N298" s="785"/>
    </row>
    <row r="299" spans="1:14" s="293" customFormat="1" thickBot="1">
      <c r="A299" s="244"/>
      <c r="B299" s="243" t="s">
        <v>186</v>
      </c>
      <c r="C299" s="911" t="s">
        <v>15</v>
      </c>
      <c r="D299" s="912"/>
      <c r="E299" s="912"/>
      <c r="F299" s="912"/>
      <c r="G299" s="912"/>
      <c r="H299" s="912"/>
      <c r="I299" s="912"/>
      <c r="J299" s="912"/>
      <c r="K299" s="545"/>
      <c r="L299" s="919"/>
      <c r="M299" s="919"/>
      <c r="N299" s="920"/>
    </row>
    <row r="300" spans="1:14" s="293" customFormat="1" ht="22.5">
      <c r="A300" s="735"/>
      <c r="B300" s="907" t="s">
        <v>209</v>
      </c>
      <c r="C300" s="884" t="s">
        <v>207</v>
      </c>
      <c r="D300" s="748" t="s">
        <v>17</v>
      </c>
      <c r="E300" s="267">
        <f t="shared" ref="E300:G300" si="306">SUM(E301:E303)</f>
        <v>0</v>
      </c>
      <c r="F300" s="267">
        <f t="shared" si="306"/>
        <v>0</v>
      </c>
      <c r="G300" s="267">
        <f t="shared" si="306"/>
        <v>0</v>
      </c>
      <c r="H300" s="267">
        <f t="shared" ref="H300" si="307">SUM(H301:H303)</f>
        <v>0</v>
      </c>
      <c r="I300" s="267">
        <f t="shared" ref="I300" si="308">SUM(I301:I303)</f>
        <v>0</v>
      </c>
      <c r="J300" s="771"/>
      <c r="K300" s="487">
        <f t="shared" ref="K300" si="309">SUM(K301:K303)</f>
        <v>0</v>
      </c>
      <c r="L300" s="267">
        <f t="shared" ref="L300:N300" si="310">SUM(L301:L303)</f>
        <v>0</v>
      </c>
      <c r="M300" s="267">
        <f t="shared" si="310"/>
        <v>0</v>
      </c>
      <c r="N300" s="267">
        <f t="shared" si="310"/>
        <v>0</v>
      </c>
    </row>
    <row r="301" spans="1:14" s="293" customFormat="1" ht="23.25">
      <c r="A301" s="735"/>
      <c r="B301" s="863"/>
      <c r="C301" s="909"/>
      <c r="D301" s="719" t="s">
        <v>18</v>
      </c>
      <c r="E301" s="252">
        <v>0</v>
      </c>
      <c r="F301" s="252">
        <v>0</v>
      </c>
      <c r="G301" s="252">
        <v>0</v>
      </c>
      <c r="H301" s="252">
        <v>0</v>
      </c>
      <c r="I301" s="252">
        <v>0</v>
      </c>
      <c r="J301" s="771"/>
      <c r="K301" s="485">
        <v>0</v>
      </c>
      <c r="L301" s="252">
        <v>0</v>
      </c>
      <c r="M301" s="252">
        <v>0</v>
      </c>
      <c r="N301" s="750">
        <v>0</v>
      </c>
    </row>
    <row r="302" spans="1:14" s="293" customFormat="1" ht="23.25">
      <c r="A302" s="735"/>
      <c r="B302" s="863"/>
      <c r="C302" s="909"/>
      <c r="D302" s="719" t="s">
        <v>10</v>
      </c>
      <c r="E302" s="252">
        <v>0</v>
      </c>
      <c r="F302" s="252">
        <v>0</v>
      </c>
      <c r="G302" s="252">
        <v>0</v>
      </c>
      <c r="H302" s="252">
        <v>0</v>
      </c>
      <c r="I302" s="252">
        <v>0</v>
      </c>
      <c r="J302" s="771"/>
      <c r="K302" s="485">
        <v>0</v>
      </c>
      <c r="L302" s="252">
        <v>0</v>
      </c>
      <c r="M302" s="252">
        <v>0</v>
      </c>
      <c r="N302" s="750">
        <v>0</v>
      </c>
    </row>
    <row r="303" spans="1:14" s="293" customFormat="1" ht="101.25" customHeight="1" thickBot="1">
      <c r="A303" s="735"/>
      <c r="B303" s="908"/>
      <c r="C303" s="910"/>
      <c r="D303" s="772" t="s">
        <v>11</v>
      </c>
      <c r="E303" s="251">
        <v>0</v>
      </c>
      <c r="F303" s="251">
        <v>0</v>
      </c>
      <c r="G303" s="251">
        <v>0</v>
      </c>
      <c r="H303" s="251">
        <v>0</v>
      </c>
      <c r="I303" s="251">
        <v>0</v>
      </c>
      <c r="J303" s="771"/>
      <c r="K303" s="486">
        <v>0</v>
      </c>
      <c r="L303" s="251">
        <v>0</v>
      </c>
      <c r="M303" s="251">
        <v>0</v>
      </c>
      <c r="N303" s="739">
        <v>0</v>
      </c>
    </row>
    <row r="304" spans="1:14" s="293" customFormat="1" ht="179.25" customHeight="1">
      <c r="A304" s="735"/>
      <c r="B304" s="786" t="s">
        <v>210</v>
      </c>
      <c r="C304" s="734"/>
      <c r="D304" s="232"/>
      <c r="E304" s="199"/>
      <c r="F304" s="199"/>
      <c r="G304" s="199"/>
      <c r="H304" s="780"/>
      <c r="I304" s="198"/>
      <c r="J304" s="712"/>
      <c r="K304" s="712"/>
      <c r="L304" s="198"/>
      <c r="M304" s="198"/>
      <c r="N304" s="66"/>
    </row>
    <row r="305" spans="1:14" s="293" customFormat="1" ht="246.75" customHeight="1">
      <c r="A305" s="735"/>
      <c r="B305" s="258" t="s">
        <v>95</v>
      </c>
      <c r="C305" s="787">
        <v>0</v>
      </c>
      <c r="D305" s="700"/>
      <c r="E305" s="788">
        <v>15</v>
      </c>
      <c r="F305" s="789"/>
      <c r="G305" s="789"/>
      <c r="H305" s="788">
        <v>30</v>
      </c>
      <c r="I305" s="790">
        <v>50</v>
      </c>
      <c r="J305" s="765" t="s">
        <v>346</v>
      </c>
      <c r="K305" s="791"/>
      <c r="L305" s="790">
        <v>80</v>
      </c>
      <c r="M305" s="790">
        <v>90</v>
      </c>
      <c r="N305" s="792"/>
    </row>
    <row r="306" spans="1:14" s="293" customFormat="1" thickBot="1">
      <c r="A306" s="244"/>
      <c r="B306" s="243" t="s">
        <v>186</v>
      </c>
      <c r="C306" s="911" t="s">
        <v>15</v>
      </c>
      <c r="D306" s="912"/>
      <c r="E306" s="912"/>
      <c r="F306" s="912"/>
      <c r="G306" s="912"/>
      <c r="H306" s="912"/>
      <c r="I306" s="912"/>
      <c r="J306" s="912"/>
      <c r="K306" s="545"/>
      <c r="L306" s="919"/>
      <c r="M306" s="919"/>
      <c r="N306" s="920"/>
    </row>
    <row r="307" spans="1:14" s="293" customFormat="1" ht="22.5">
      <c r="A307" s="735"/>
      <c r="B307" s="907" t="s">
        <v>211</v>
      </c>
      <c r="C307" s="884" t="s">
        <v>207</v>
      </c>
      <c r="D307" s="748" t="s">
        <v>17</v>
      </c>
      <c r="E307" s="267">
        <f t="shared" ref="E307:G307" si="311">SUM(E308:E310)</f>
        <v>0</v>
      </c>
      <c r="F307" s="267">
        <f t="shared" si="311"/>
        <v>0</v>
      </c>
      <c r="G307" s="267">
        <f t="shared" si="311"/>
        <v>0</v>
      </c>
      <c r="H307" s="267">
        <f t="shared" ref="H307:I307" si="312">SUM(H308:H310)</f>
        <v>0</v>
      </c>
      <c r="I307" s="267">
        <f t="shared" si="312"/>
        <v>0</v>
      </c>
      <c r="J307" s="771"/>
      <c r="K307" s="487">
        <f t="shared" ref="K307" si="313">SUM(K308:K310)</f>
        <v>0</v>
      </c>
      <c r="L307" s="267">
        <f t="shared" ref="L307:N307" si="314">SUM(L308:L310)</f>
        <v>0</v>
      </c>
      <c r="M307" s="267">
        <f t="shared" si="314"/>
        <v>0</v>
      </c>
      <c r="N307" s="267">
        <f t="shared" si="314"/>
        <v>0</v>
      </c>
    </row>
    <row r="308" spans="1:14" s="293" customFormat="1" ht="23.25">
      <c r="A308" s="735"/>
      <c r="B308" s="863"/>
      <c r="C308" s="909"/>
      <c r="D308" s="719" t="s">
        <v>18</v>
      </c>
      <c r="E308" s="740">
        <v>0</v>
      </c>
      <c r="F308" s="252">
        <v>0</v>
      </c>
      <c r="G308" s="252">
        <v>0</v>
      </c>
      <c r="H308" s="252">
        <v>0</v>
      </c>
      <c r="I308" s="252">
        <v>0</v>
      </c>
      <c r="J308" s="771"/>
      <c r="K308" s="485">
        <v>0</v>
      </c>
      <c r="L308" s="252">
        <v>0</v>
      </c>
      <c r="M308" s="252">
        <v>0</v>
      </c>
      <c r="N308" s="750">
        <v>0</v>
      </c>
    </row>
    <row r="309" spans="1:14" s="293" customFormat="1" ht="23.25">
      <c r="A309" s="735"/>
      <c r="B309" s="863"/>
      <c r="C309" s="909"/>
      <c r="D309" s="719" t="s">
        <v>10</v>
      </c>
      <c r="E309" s="740">
        <v>0</v>
      </c>
      <c r="F309" s="252">
        <v>0</v>
      </c>
      <c r="G309" s="252">
        <v>0</v>
      </c>
      <c r="H309" s="252">
        <v>0</v>
      </c>
      <c r="I309" s="252">
        <v>0</v>
      </c>
      <c r="J309" s="771"/>
      <c r="K309" s="485">
        <v>0</v>
      </c>
      <c r="L309" s="252">
        <v>0</v>
      </c>
      <c r="M309" s="252">
        <v>0</v>
      </c>
      <c r="N309" s="750">
        <v>0</v>
      </c>
    </row>
    <row r="310" spans="1:14" s="293" customFormat="1" ht="99.75" customHeight="1" thickBot="1">
      <c r="A310" s="735"/>
      <c r="B310" s="908"/>
      <c r="C310" s="910"/>
      <c r="D310" s="772" t="s">
        <v>11</v>
      </c>
      <c r="E310" s="793">
        <v>0</v>
      </c>
      <c r="F310" s="268">
        <v>0</v>
      </c>
      <c r="G310" s="268">
        <v>0</v>
      </c>
      <c r="H310" s="268">
        <v>0</v>
      </c>
      <c r="I310" s="251">
        <v>0</v>
      </c>
      <c r="J310" s="771"/>
      <c r="K310" s="494">
        <v>0</v>
      </c>
      <c r="L310" s="251">
        <v>0</v>
      </c>
      <c r="M310" s="251">
        <v>0</v>
      </c>
      <c r="N310" s="739">
        <v>0</v>
      </c>
    </row>
    <row r="311" spans="1:14" s="293" customFormat="1" ht="156">
      <c r="A311" s="735"/>
      <c r="B311" s="752" t="s">
        <v>212</v>
      </c>
      <c r="C311" s="794"/>
      <c r="D311" s="330"/>
      <c r="E311" s="330"/>
      <c r="F311" s="235"/>
      <c r="G311" s="235"/>
      <c r="H311" s="795"/>
      <c r="I311" s="561"/>
      <c r="J311" s="796"/>
      <c r="K311" s="544"/>
      <c r="L311" s="561"/>
      <c r="M311" s="561"/>
      <c r="N311" s="797"/>
    </row>
    <row r="312" spans="1:14" s="293" customFormat="1" ht="175.5">
      <c r="A312" s="735"/>
      <c r="B312" s="258" t="s">
        <v>95</v>
      </c>
      <c r="C312" s="798">
        <v>0</v>
      </c>
      <c r="D312" s="799"/>
      <c r="E312" s="800"/>
      <c r="F312" s="801"/>
      <c r="G312" s="801"/>
      <c r="H312" s="802">
        <v>40</v>
      </c>
      <c r="I312" s="803">
        <v>60</v>
      </c>
      <c r="J312" s="764" t="s">
        <v>346</v>
      </c>
      <c r="K312" s="804"/>
      <c r="L312" s="803">
        <v>85</v>
      </c>
      <c r="M312" s="803">
        <v>95</v>
      </c>
      <c r="N312" s="805"/>
    </row>
    <row r="313" spans="1:14" s="293" customFormat="1" thickBot="1">
      <c r="A313" s="244"/>
      <c r="B313" s="243" t="s">
        <v>186</v>
      </c>
      <c r="C313" s="911" t="s">
        <v>15</v>
      </c>
      <c r="D313" s="912"/>
      <c r="E313" s="912"/>
      <c r="F313" s="912"/>
      <c r="G313" s="912"/>
      <c r="H313" s="912"/>
      <c r="I313" s="912"/>
      <c r="J313" s="912"/>
      <c r="K313" s="545"/>
      <c r="L313" s="919"/>
      <c r="M313" s="919"/>
      <c r="N313" s="920"/>
    </row>
    <row r="314" spans="1:14" s="293" customFormat="1" ht="23.25">
      <c r="A314" s="735"/>
      <c r="B314" s="952" t="s">
        <v>213</v>
      </c>
      <c r="C314" s="884" t="s">
        <v>207</v>
      </c>
      <c r="D314" s="781" t="s">
        <v>17</v>
      </c>
      <c r="E314" s="267">
        <f t="shared" ref="E314" si="315">SUM(E315:E317)</f>
        <v>0.8</v>
      </c>
      <c r="F314" s="267">
        <f t="shared" ref="F314:M314" si="316">SUM(F315:F317)</f>
        <v>0.8</v>
      </c>
      <c r="G314" s="267">
        <f t="shared" si="316"/>
        <v>0.06</v>
      </c>
      <c r="H314" s="267">
        <f t="shared" ref="H314:I314" si="317">SUM(H315:H317)</f>
        <v>0.8</v>
      </c>
      <c r="I314" s="267">
        <f t="shared" si="317"/>
        <v>0.9</v>
      </c>
      <c r="J314" s="909" t="s">
        <v>347</v>
      </c>
      <c r="K314" s="487">
        <f t="shared" ref="K314" si="318">SUM(K315:K317)</f>
        <v>0.8</v>
      </c>
      <c r="L314" s="267">
        <f t="shared" si="316"/>
        <v>0.9</v>
      </c>
      <c r="M314" s="267">
        <f t="shared" si="316"/>
        <v>1</v>
      </c>
      <c r="N314" s="222">
        <f t="shared" ref="N314:N317" si="319">E314+H314+I314+K314+L314+M314</f>
        <v>5.2</v>
      </c>
    </row>
    <row r="315" spans="1:14" s="293" customFormat="1" ht="23.25">
      <c r="A315" s="735"/>
      <c r="B315" s="953"/>
      <c r="C315" s="909"/>
      <c r="D315" s="231" t="s">
        <v>18</v>
      </c>
      <c r="E315" s="806">
        <v>0</v>
      </c>
      <c r="F315" s="806">
        <v>0</v>
      </c>
      <c r="G315" s="806">
        <v>0</v>
      </c>
      <c r="H315" s="806">
        <v>0</v>
      </c>
      <c r="I315" s="252">
        <v>0</v>
      </c>
      <c r="J315" s="955"/>
      <c r="K315" s="495">
        <v>0</v>
      </c>
      <c r="L315" s="252">
        <v>0</v>
      </c>
      <c r="M315" s="252">
        <v>0</v>
      </c>
      <c r="N315" s="222">
        <f t="shared" si="319"/>
        <v>0</v>
      </c>
    </row>
    <row r="316" spans="1:14" s="293" customFormat="1" ht="23.25">
      <c r="A316" s="735"/>
      <c r="B316" s="953"/>
      <c r="C316" s="909"/>
      <c r="D316" s="231" t="s">
        <v>10</v>
      </c>
      <c r="E316" s="252">
        <v>0.8</v>
      </c>
      <c r="F316" s="807">
        <v>0.8</v>
      </c>
      <c r="G316" s="320">
        <v>0.06</v>
      </c>
      <c r="H316" s="252">
        <v>0.8</v>
      </c>
      <c r="I316" s="252">
        <v>0.9</v>
      </c>
      <c r="J316" s="955"/>
      <c r="K316" s="483">
        <v>0.8</v>
      </c>
      <c r="L316" s="252">
        <v>0.9</v>
      </c>
      <c r="M316" s="252">
        <v>1</v>
      </c>
      <c r="N316" s="222">
        <f t="shared" si="319"/>
        <v>5.2</v>
      </c>
    </row>
    <row r="317" spans="1:14" s="293" customFormat="1" ht="120.75" customHeight="1" thickBot="1">
      <c r="A317" s="735"/>
      <c r="B317" s="954"/>
      <c r="C317" s="910"/>
      <c r="D317" s="782" t="s">
        <v>11</v>
      </c>
      <c r="E317" s="268">
        <v>0</v>
      </c>
      <c r="F317" s="703">
        <v>0</v>
      </c>
      <c r="G317" s="268">
        <v>0</v>
      </c>
      <c r="H317" s="268">
        <v>0</v>
      </c>
      <c r="I317" s="251">
        <v>0</v>
      </c>
      <c r="J317" s="956"/>
      <c r="K317" s="494">
        <v>0</v>
      </c>
      <c r="L317" s="251">
        <v>0</v>
      </c>
      <c r="M317" s="251">
        <v>0</v>
      </c>
      <c r="N317" s="222">
        <f t="shared" si="319"/>
        <v>0</v>
      </c>
    </row>
    <row r="318" spans="1:14" s="293" customFormat="1" ht="117">
      <c r="A318" s="735"/>
      <c r="B318" s="752" t="s">
        <v>214</v>
      </c>
      <c r="C318" s="734"/>
      <c r="D318" s="232"/>
      <c r="E318" s="199"/>
      <c r="F318" s="199"/>
      <c r="G318" s="199"/>
      <c r="H318" s="780"/>
      <c r="I318" s="198"/>
      <c r="J318" s="712"/>
      <c r="K318" s="712"/>
      <c r="L318" s="198"/>
      <c r="M318" s="198"/>
      <c r="N318" s="66"/>
    </row>
    <row r="319" spans="1:14" s="293" customFormat="1" ht="246.75" customHeight="1">
      <c r="A319" s="735"/>
      <c r="B319" s="258" t="s">
        <v>95</v>
      </c>
      <c r="C319" s="762">
        <v>0</v>
      </c>
      <c r="D319" s="700" t="s">
        <v>314</v>
      </c>
      <c r="E319" s="761">
        <v>5</v>
      </c>
      <c r="F319" s="760"/>
      <c r="G319" s="760"/>
      <c r="H319" s="761">
        <v>10</v>
      </c>
      <c r="I319" s="790">
        <v>15</v>
      </c>
      <c r="J319" s="765" t="s">
        <v>346</v>
      </c>
      <c r="K319" s="791"/>
      <c r="L319" s="790">
        <v>20</v>
      </c>
      <c r="M319" s="790">
        <v>25</v>
      </c>
      <c r="N319" s="808"/>
    </row>
    <row r="320" spans="1:14" s="293" customFormat="1" thickBot="1">
      <c r="A320" s="244"/>
      <c r="B320" s="243" t="s">
        <v>186</v>
      </c>
      <c r="C320" s="911" t="s">
        <v>15</v>
      </c>
      <c r="D320" s="912"/>
      <c r="E320" s="912"/>
      <c r="F320" s="912"/>
      <c r="G320" s="912"/>
      <c r="H320" s="912"/>
      <c r="I320" s="912"/>
      <c r="J320" s="912"/>
      <c r="K320" s="545"/>
      <c r="L320" s="919"/>
      <c r="M320" s="919"/>
      <c r="N320" s="920"/>
    </row>
    <row r="321" spans="1:14" s="293" customFormat="1" ht="22.5">
      <c r="A321" s="735"/>
      <c r="B321" s="907" t="s">
        <v>215</v>
      </c>
      <c r="C321" s="884" t="s">
        <v>207</v>
      </c>
      <c r="D321" s="748" t="s">
        <v>17</v>
      </c>
      <c r="E321" s="267">
        <f t="shared" ref="E321:G321" si="320">SUM(E322:E324)</f>
        <v>0</v>
      </c>
      <c r="F321" s="267">
        <f t="shared" si="320"/>
        <v>0</v>
      </c>
      <c r="G321" s="267">
        <f t="shared" si="320"/>
        <v>0</v>
      </c>
      <c r="H321" s="267">
        <f t="shared" ref="H321" si="321">SUM(H322:H324)</f>
        <v>0</v>
      </c>
      <c r="I321" s="267">
        <f t="shared" ref="I321" si="322">SUM(I322:I324)</f>
        <v>0</v>
      </c>
      <c r="J321" s="916"/>
      <c r="K321" s="487">
        <f t="shared" ref="K321" si="323">SUM(K322:K324)</f>
        <v>0</v>
      </c>
      <c r="L321" s="267">
        <f t="shared" ref="L321:N321" si="324">SUM(L322:L324)</f>
        <v>0</v>
      </c>
      <c r="M321" s="267">
        <f t="shared" si="324"/>
        <v>0</v>
      </c>
      <c r="N321" s="267">
        <f t="shared" si="324"/>
        <v>0</v>
      </c>
    </row>
    <row r="322" spans="1:14" s="293" customFormat="1" ht="23.25">
      <c r="A322" s="735"/>
      <c r="B322" s="863"/>
      <c r="C322" s="909"/>
      <c r="D322" s="719" t="s">
        <v>18</v>
      </c>
      <c r="E322" s="252">
        <v>0</v>
      </c>
      <c r="F322" s="252">
        <v>0</v>
      </c>
      <c r="G322" s="252">
        <v>0</v>
      </c>
      <c r="H322" s="252">
        <v>0</v>
      </c>
      <c r="I322" s="252">
        <v>0</v>
      </c>
      <c r="J322" s="917"/>
      <c r="K322" s="485">
        <v>0</v>
      </c>
      <c r="L322" s="252">
        <v>0</v>
      </c>
      <c r="M322" s="252">
        <v>0</v>
      </c>
      <c r="N322" s="750">
        <v>0</v>
      </c>
    </row>
    <row r="323" spans="1:14" s="293" customFormat="1" ht="23.25">
      <c r="A323" s="735"/>
      <c r="B323" s="863"/>
      <c r="C323" s="909"/>
      <c r="D323" s="719" t="s">
        <v>10</v>
      </c>
      <c r="E323" s="252">
        <v>0</v>
      </c>
      <c r="F323" s="252">
        <v>0</v>
      </c>
      <c r="G323" s="252">
        <v>0</v>
      </c>
      <c r="H323" s="252">
        <v>0</v>
      </c>
      <c r="I323" s="252">
        <v>0</v>
      </c>
      <c r="J323" s="917"/>
      <c r="K323" s="485">
        <v>0</v>
      </c>
      <c r="L323" s="252">
        <v>0</v>
      </c>
      <c r="M323" s="252">
        <v>0</v>
      </c>
      <c r="N323" s="750">
        <v>0</v>
      </c>
    </row>
    <row r="324" spans="1:14" s="293" customFormat="1" ht="23.25" thickBot="1">
      <c r="A324" s="735"/>
      <c r="B324" s="908"/>
      <c r="C324" s="910"/>
      <c r="D324" s="772" t="s">
        <v>11</v>
      </c>
      <c r="E324" s="268">
        <v>0</v>
      </c>
      <c r="F324" s="268">
        <v>0</v>
      </c>
      <c r="G324" s="268">
        <v>0</v>
      </c>
      <c r="H324" s="268">
        <v>0</v>
      </c>
      <c r="I324" s="251">
        <v>0</v>
      </c>
      <c r="J324" s="918"/>
      <c r="K324" s="494">
        <v>0</v>
      </c>
      <c r="L324" s="251">
        <v>0</v>
      </c>
      <c r="M324" s="251">
        <v>0</v>
      </c>
      <c r="N324" s="739">
        <v>0</v>
      </c>
    </row>
    <row r="325" spans="1:14" s="293" customFormat="1" ht="19.5">
      <c r="A325" s="948" t="s">
        <v>216</v>
      </c>
      <c r="B325" s="948"/>
      <c r="C325" s="948"/>
      <c r="D325" s="948"/>
      <c r="E325" s="948"/>
      <c r="F325" s="948"/>
      <c r="G325" s="948"/>
      <c r="H325" s="948"/>
      <c r="I325" s="948"/>
      <c r="J325" s="948"/>
      <c r="K325" s="948"/>
      <c r="L325" s="948"/>
      <c r="M325" s="948"/>
      <c r="N325" s="948"/>
    </row>
    <row r="326" spans="1:14" s="293" customFormat="1" ht="102" customHeight="1">
      <c r="A326" s="735"/>
      <c r="B326" s="752" t="s">
        <v>217</v>
      </c>
      <c r="C326" s="734"/>
      <c r="D326" s="232"/>
      <c r="E326" s="199"/>
      <c r="F326" s="199"/>
      <c r="G326" s="199"/>
      <c r="H326" s="780"/>
      <c r="I326" s="198"/>
      <c r="J326" s="809"/>
      <c r="K326" s="712"/>
      <c r="L326" s="198"/>
      <c r="M326" s="198"/>
      <c r="N326" s="66"/>
    </row>
    <row r="327" spans="1:14" s="293" customFormat="1" ht="75.75" customHeight="1">
      <c r="A327" s="735"/>
      <c r="B327" s="258" t="s">
        <v>95</v>
      </c>
      <c r="C327" s="810">
        <v>0</v>
      </c>
      <c r="D327" s="700" t="s">
        <v>315</v>
      </c>
      <c r="E327" s="763">
        <v>10</v>
      </c>
      <c r="F327" s="760"/>
      <c r="G327" s="760"/>
      <c r="H327" s="761">
        <v>20</v>
      </c>
      <c r="I327" s="763">
        <v>30</v>
      </c>
      <c r="J327" s="811" t="s">
        <v>375</v>
      </c>
      <c r="K327" s="812"/>
      <c r="L327" s="763">
        <v>40</v>
      </c>
      <c r="M327" s="763">
        <v>50</v>
      </c>
      <c r="N327" s="813"/>
    </row>
    <row r="328" spans="1:14" s="293" customFormat="1" thickBot="1">
      <c r="A328" s="244"/>
      <c r="B328" s="243" t="s">
        <v>186</v>
      </c>
      <c r="C328" s="911" t="s">
        <v>15</v>
      </c>
      <c r="D328" s="912"/>
      <c r="E328" s="912"/>
      <c r="F328" s="912"/>
      <c r="G328" s="912"/>
      <c r="H328" s="912"/>
      <c r="I328" s="912"/>
      <c r="J328" s="912"/>
      <c r="K328" s="545"/>
      <c r="L328" s="919"/>
      <c r="M328" s="919"/>
      <c r="N328" s="920"/>
    </row>
    <row r="329" spans="1:14" s="293" customFormat="1" ht="22.5" customHeight="1">
      <c r="A329" s="735"/>
      <c r="B329" s="907" t="s">
        <v>218</v>
      </c>
      <c r="C329" s="884" t="s">
        <v>207</v>
      </c>
      <c r="D329" s="748" t="s">
        <v>17</v>
      </c>
      <c r="E329" s="267">
        <f t="shared" ref="E329:G329" si="325">SUM(E330:E332)</f>
        <v>0</v>
      </c>
      <c r="F329" s="267">
        <f t="shared" si="325"/>
        <v>0</v>
      </c>
      <c r="G329" s="267">
        <f t="shared" si="325"/>
        <v>0</v>
      </c>
      <c r="H329" s="267">
        <f t="shared" ref="H329:I329" si="326">SUM(H330:H332)</f>
        <v>0</v>
      </c>
      <c r="I329" s="267">
        <f t="shared" si="326"/>
        <v>0</v>
      </c>
      <c r="J329" s="916"/>
      <c r="K329" s="487">
        <f t="shared" ref="K329" si="327">SUM(K330:K332)</f>
        <v>0</v>
      </c>
      <c r="L329" s="267">
        <f t="shared" ref="L329:N329" si="328">SUM(L330:L332)</f>
        <v>0</v>
      </c>
      <c r="M329" s="267">
        <f t="shared" si="328"/>
        <v>0</v>
      </c>
      <c r="N329" s="267">
        <f t="shared" si="328"/>
        <v>0</v>
      </c>
    </row>
    <row r="330" spans="1:14" s="293" customFormat="1" ht="23.25">
      <c r="A330" s="735"/>
      <c r="B330" s="863"/>
      <c r="C330" s="909"/>
      <c r="D330" s="719" t="s">
        <v>18</v>
      </c>
      <c r="E330" s="252">
        <v>0</v>
      </c>
      <c r="F330" s="252">
        <v>0</v>
      </c>
      <c r="G330" s="252">
        <v>0</v>
      </c>
      <c r="H330" s="252">
        <v>0</v>
      </c>
      <c r="I330" s="252">
        <v>0</v>
      </c>
      <c r="J330" s="917"/>
      <c r="K330" s="485">
        <v>0</v>
      </c>
      <c r="L330" s="252">
        <v>0</v>
      </c>
      <c r="M330" s="252">
        <v>0</v>
      </c>
      <c r="N330" s="750">
        <v>0</v>
      </c>
    </row>
    <row r="331" spans="1:14" s="293" customFormat="1" ht="23.25">
      <c r="A331" s="735"/>
      <c r="B331" s="863"/>
      <c r="C331" s="909"/>
      <c r="D331" s="719" t="s">
        <v>10</v>
      </c>
      <c r="E331" s="252">
        <v>0</v>
      </c>
      <c r="F331" s="252">
        <v>0</v>
      </c>
      <c r="G331" s="252">
        <v>0</v>
      </c>
      <c r="H331" s="252">
        <v>0</v>
      </c>
      <c r="I331" s="252">
        <v>0</v>
      </c>
      <c r="J331" s="917"/>
      <c r="K331" s="485">
        <v>0</v>
      </c>
      <c r="L331" s="252">
        <v>0</v>
      </c>
      <c r="M331" s="252">
        <v>0</v>
      </c>
      <c r="N331" s="750">
        <v>0</v>
      </c>
    </row>
    <row r="332" spans="1:14" s="293" customFormat="1" ht="23.25" thickBot="1">
      <c r="A332" s="735"/>
      <c r="B332" s="908"/>
      <c r="C332" s="910"/>
      <c r="D332" s="772" t="s">
        <v>11</v>
      </c>
      <c r="E332" s="268">
        <v>0</v>
      </c>
      <c r="F332" s="268">
        <v>0</v>
      </c>
      <c r="G332" s="268">
        <v>0</v>
      </c>
      <c r="H332" s="268">
        <v>0</v>
      </c>
      <c r="I332" s="251">
        <v>0</v>
      </c>
      <c r="J332" s="918"/>
      <c r="K332" s="494">
        <v>0</v>
      </c>
      <c r="L332" s="251">
        <v>0</v>
      </c>
      <c r="M332" s="251">
        <v>0</v>
      </c>
      <c r="N332" s="739">
        <v>0</v>
      </c>
    </row>
    <row r="333" spans="1:14" s="293" customFormat="1" ht="76.5" customHeight="1">
      <c r="A333" s="735"/>
      <c r="B333" s="752" t="s">
        <v>316</v>
      </c>
      <c r="C333" s="734"/>
      <c r="D333" s="232"/>
      <c r="E333" s="269"/>
      <c r="F333" s="269"/>
      <c r="G333" s="269"/>
      <c r="H333" s="814"/>
      <c r="I333" s="198"/>
      <c r="J333" s="712"/>
      <c r="K333" s="712"/>
      <c r="L333" s="198"/>
      <c r="M333" s="198"/>
      <c r="N333" s="66"/>
    </row>
    <row r="334" spans="1:14" s="293" customFormat="1" ht="60.75">
      <c r="A334" s="735"/>
      <c r="B334" s="258" t="s">
        <v>95</v>
      </c>
      <c r="C334" s="762">
        <v>0</v>
      </c>
      <c r="D334" s="700" t="s">
        <v>315</v>
      </c>
      <c r="E334" s="763">
        <v>1</v>
      </c>
      <c r="F334" s="760"/>
      <c r="G334" s="760"/>
      <c r="H334" s="761">
        <v>2</v>
      </c>
      <c r="I334" s="763">
        <v>4</v>
      </c>
      <c r="J334" s="765" t="s">
        <v>377</v>
      </c>
      <c r="K334" s="812"/>
      <c r="L334" s="763">
        <v>7</v>
      </c>
      <c r="M334" s="763">
        <v>10</v>
      </c>
      <c r="N334" s="813"/>
    </row>
    <row r="335" spans="1:14" s="293" customFormat="1" thickBot="1">
      <c r="A335" s="244"/>
      <c r="B335" s="243" t="s">
        <v>186</v>
      </c>
      <c r="C335" s="911" t="s">
        <v>15</v>
      </c>
      <c r="D335" s="912"/>
      <c r="E335" s="912"/>
      <c r="F335" s="912"/>
      <c r="G335" s="912"/>
      <c r="H335" s="912"/>
      <c r="I335" s="912"/>
      <c r="J335" s="912"/>
      <c r="K335" s="545"/>
      <c r="L335" s="919"/>
      <c r="M335" s="919"/>
      <c r="N335" s="920"/>
    </row>
    <row r="336" spans="1:14" s="293" customFormat="1" ht="22.5" customHeight="1">
      <c r="A336" s="735"/>
      <c r="B336" s="907" t="s">
        <v>219</v>
      </c>
      <c r="C336" s="884" t="s">
        <v>207</v>
      </c>
      <c r="D336" s="748" t="s">
        <v>17</v>
      </c>
      <c r="E336" s="267">
        <f t="shared" ref="E336:G336" si="329">SUM(E337:E339)</f>
        <v>0</v>
      </c>
      <c r="F336" s="267">
        <f t="shared" si="329"/>
        <v>0</v>
      </c>
      <c r="G336" s="267">
        <f t="shared" si="329"/>
        <v>0</v>
      </c>
      <c r="H336" s="267">
        <f t="shared" ref="H336:I336" si="330">SUM(H337:H339)</f>
        <v>0</v>
      </c>
      <c r="I336" s="267">
        <f t="shared" si="330"/>
        <v>0</v>
      </c>
      <c r="J336" s="916"/>
      <c r="K336" s="487">
        <f t="shared" ref="K336" si="331">SUM(K337:K339)</f>
        <v>0</v>
      </c>
      <c r="L336" s="267">
        <f t="shared" ref="L336:N336" si="332">SUM(L337:L339)</f>
        <v>0</v>
      </c>
      <c r="M336" s="267">
        <f t="shared" si="332"/>
        <v>0</v>
      </c>
      <c r="N336" s="267">
        <f t="shared" si="332"/>
        <v>0</v>
      </c>
    </row>
    <row r="337" spans="1:14" s="293" customFormat="1" ht="23.25">
      <c r="A337" s="735"/>
      <c r="B337" s="863"/>
      <c r="C337" s="909"/>
      <c r="D337" s="719" t="s">
        <v>18</v>
      </c>
      <c r="E337" s="252">
        <v>0</v>
      </c>
      <c r="F337" s="252">
        <v>0</v>
      </c>
      <c r="G337" s="252">
        <v>0</v>
      </c>
      <c r="H337" s="252">
        <v>0</v>
      </c>
      <c r="I337" s="252">
        <v>0</v>
      </c>
      <c r="J337" s="917"/>
      <c r="K337" s="485">
        <v>0</v>
      </c>
      <c r="L337" s="252">
        <v>0</v>
      </c>
      <c r="M337" s="252">
        <v>0</v>
      </c>
      <c r="N337" s="750">
        <v>0</v>
      </c>
    </row>
    <row r="338" spans="1:14" s="293" customFormat="1" ht="23.25">
      <c r="A338" s="735"/>
      <c r="B338" s="863"/>
      <c r="C338" s="909"/>
      <c r="D338" s="719" t="s">
        <v>10</v>
      </c>
      <c r="E338" s="252">
        <v>0</v>
      </c>
      <c r="F338" s="252">
        <v>0</v>
      </c>
      <c r="G338" s="252">
        <v>0</v>
      </c>
      <c r="H338" s="252">
        <v>0</v>
      </c>
      <c r="I338" s="252">
        <v>0</v>
      </c>
      <c r="J338" s="917"/>
      <c r="K338" s="485">
        <v>0</v>
      </c>
      <c r="L338" s="252">
        <v>0</v>
      </c>
      <c r="M338" s="252">
        <v>0</v>
      </c>
      <c r="N338" s="750">
        <v>0</v>
      </c>
    </row>
    <row r="339" spans="1:14" s="293" customFormat="1" ht="23.25" thickBot="1">
      <c r="A339" s="735"/>
      <c r="B339" s="908"/>
      <c r="C339" s="910"/>
      <c r="D339" s="772" t="s">
        <v>11</v>
      </c>
      <c r="E339" s="268">
        <v>0</v>
      </c>
      <c r="F339" s="268">
        <v>0</v>
      </c>
      <c r="G339" s="268">
        <v>0</v>
      </c>
      <c r="H339" s="268">
        <v>0</v>
      </c>
      <c r="I339" s="251">
        <v>0</v>
      </c>
      <c r="J339" s="918"/>
      <c r="K339" s="494">
        <v>0</v>
      </c>
      <c r="L339" s="251">
        <v>0</v>
      </c>
      <c r="M339" s="251">
        <v>0</v>
      </c>
      <c r="N339" s="739">
        <v>0</v>
      </c>
    </row>
    <row r="340" spans="1:14" s="293" customFormat="1" ht="19.5">
      <c r="A340" s="948" t="s">
        <v>220</v>
      </c>
      <c r="B340" s="948"/>
      <c r="C340" s="948"/>
      <c r="D340" s="948"/>
      <c r="E340" s="948"/>
      <c r="F340" s="948"/>
      <c r="G340" s="948"/>
      <c r="H340" s="948"/>
      <c r="I340" s="948"/>
      <c r="J340" s="948"/>
      <c r="K340" s="948"/>
      <c r="L340" s="948"/>
      <c r="M340" s="948"/>
      <c r="N340" s="948"/>
    </row>
    <row r="341" spans="1:14" s="293" customFormat="1" ht="117">
      <c r="A341" s="735"/>
      <c r="B341" s="752" t="s">
        <v>221</v>
      </c>
      <c r="C341" s="734"/>
      <c r="D341" s="232"/>
      <c r="E341" s="199"/>
      <c r="F341" s="199"/>
      <c r="G341" s="199"/>
      <c r="H341" s="780"/>
      <c r="I341" s="198"/>
      <c r="J341" s="712"/>
      <c r="K341" s="712"/>
      <c r="L341" s="198"/>
      <c r="M341" s="198"/>
      <c r="N341" s="66"/>
    </row>
    <row r="342" spans="1:14" s="293" customFormat="1">
      <c r="A342" s="735"/>
      <c r="B342" s="258" t="s">
        <v>95</v>
      </c>
      <c r="C342" s="815">
        <v>1.0000000000000001E-5</v>
      </c>
      <c r="D342" s="816">
        <v>43100</v>
      </c>
      <c r="E342" s="763">
        <v>3.5E-4</v>
      </c>
      <c r="F342" s="760"/>
      <c r="G342" s="817">
        <v>0</v>
      </c>
      <c r="H342" s="763">
        <v>4.4000000000000002E-4</v>
      </c>
      <c r="I342" s="818">
        <v>6.0999999999999997E-4</v>
      </c>
      <c r="J342" s="819"/>
      <c r="K342" s="820"/>
      <c r="L342" s="818">
        <v>6.9999999999999999E-4</v>
      </c>
      <c r="M342" s="818">
        <v>7.9000000000000001E-4</v>
      </c>
      <c r="N342" s="642"/>
    </row>
    <row r="343" spans="1:14" s="293" customFormat="1" ht="19.5">
      <c r="A343" s="948" t="s">
        <v>222</v>
      </c>
      <c r="B343" s="948"/>
      <c r="C343" s="948"/>
      <c r="D343" s="948"/>
      <c r="E343" s="948"/>
      <c r="F343" s="948"/>
      <c r="G343" s="948"/>
      <c r="H343" s="948"/>
      <c r="I343" s="948"/>
      <c r="J343" s="948"/>
      <c r="K343" s="948"/>
      <c r="L343" s="948"/>
      <c r="M343" s="948"/>
      <c r="N343" s="948"/>
    </row>
    <row r="344" spans="1:14" s="293" customFormat="1" ht="117">
      <c r="A344" s="735"/>
      <c r="B344" s="357" t="s">
        <v>223</v>
      </c>
      <c r="C344" s="734"/>
      <c r="D344" s="232"/>
      <c r="E344" s="199"/>
      <c r="F344" s="199"/>
      <c r="G344" s="199"/>
      <c r="H344" s="780"/>
      <c r="I344" s="198"/>
      <c r="J344" s="712"/>
      <c r="K344" s="712"/>
      <c r="L344" s="198"/>
      <c r="M344" s="198"/>
      <c r="N344" s="66"/>
    </row>
    <row r="345" spans="1:14" s="293" customFormat="1">
      <c r="A345" s="735"/>
      <c r="B345" s="821" t="s">
        <v>95</v>
      </c>
      <c r="C345" s="815">
        <v>6.9999999999999994E-5</v>
      </c>
      <c r="D345" s="822" t="s">
        <v>107</v>
      </c>
      <c r="E345" s="823">
        <v>7.7000000000000001E-5</v>
      </c>
      <c r="F345" s="760"/>
      <c r="G345" s="824">
        <v>2.7799999999999998E-4</v>
      </c>
      <c r="H345" s="823">
        <v>8.1000000000000004E-5</v>
      </c>
      <c r="I345" s="823">
        <v>8.6000000000000003E-5</v>
      </c>
      <c r="J345" s="812"/>
      <c r="K345" s="812"/>
      <c r="L345" s="823">
        <v>9.3999999999999994E-5</v>
      </c>
      <c r="M345" s="763">
        <v>1E-4</v>
      </c>
      <c r="N345" s="763"/>
    </row>
    <row r="346" spans="1:14" s="293" customFormat="1" thickBot="1">
      <c r="A346" s="244"/>
      <c r="B346" s="243" t="s">
        <v>186</v>
      </c>
      <c r="C346" s="911" t="s">
        <v>15</v>
      </c>
      <c r="D346" s="912"/>
      <c r="E346" s="912"/>
      <c r="F346" s="912"/>
      <c r="G346" s="912"/>
      <c r="H346" s="912"/>
      <c r="I346" s="912"/>
      <c r="J346" s="912"/>
      <c r="K346" s="545"/>
      <c r="L346" s="919"/>
      <c r="M346" s="919"/>
      <c r="N346" s="920"/>
    </row>
    <row r="347" spans="1:14" s="293" customFormat="1" ht="22.5">
      <c r="A347" s="735"/>
      <c r="B347" s="907" t="s">
        <v>224</v>
      </c>
      <c r="C347" s="884" t="s">
        <v>225</v>
      </c>
      <c r="D347" s="748" t="s">
        <v>17</v>
      </c>
      <c r="E347" s="267">
        <f t="shared" ref="E347:G347" si="333">SUM(E348:E350)</f>
        <v>0</v>
      </c>
      <c r="F347" s="267">
        <f t="shared" si="333"/>
        <v>0</v>
      </c>
      <c r="G347" s="267">
        <f t="shared" si="333"/>
        <v>0</v>
      </c>
      <c r="H347" s="267">
        <f t="shared" ref="H347:I347" si="334">SUM(H348:H350)</f>
        <v>0</v>
      </c>
      <c r="I347" s="56">
        <f t="shared" si="334"/>
        <v>0</v>
      </c>
      <c r="J347" s="916"/>
      <c r="K347" s="487">
        <f t="shared" ref="K347" si="335">SUM(K348:K350)</f>
        <v>0</v>
      </c>
      <c r="L347" s="56">
        <f t="shared" ref="L347:N347" si="336">SUM(L348:L350)</f>
        <v>0</v>
      </c>
      <c r="M347" s="56">
        <f t="shared" si="336"/>
        <v>0</v>
      </c>
      <c r="N347" s="56">
        <f t="shared" si="336"/>
        <v>0</v>
      </c>
    </row>
    <row r="348" spans="1:14" s="293" customFormat="1" ht="23.25">
      <c r="A348" s="735"/>
      <c r="B348" s="863"/>
      <c r="C348" s="909"/>
      <c r="D348" s="719" t="s">
        <v>18</v>
      </c>
      <c r="E348" s="252">
        <v>0</v>
      </c>
      <c r="F348" s="252">
        <v>0</v>
      </c>
      <c r="G348" s="252">
        <v>0</v>
      </c>
      <c r="H348" s="252">
        <v>0</v>
      </c>
      <c r="I348" s="252">
        <v>0</v>
      </c>
      <c r="J348" s="917"/>
      <c r="K348" s="485">
        <v>0</v>
      </c>
      <c r="L348" s="252">
        <v>0</v>
      </c>
      <c r="M348" s="252">
        <v>0</v>
      </c>
      <c r="N348" s="750">
        <v>0</v>
      </c>
    </row>
    <row r="349" spans="1:14" s="293" customFormat="1" ht="23.25">
      <c r="A349" s="735"/>
      <c r="B349" s="863"/>
      <c r="C349" s="909"/>
      <c r="D349" s="719" t="s">
        <v>10</v>
      </c>
      <c r="E349" s="252">
        <v>0</v>
      </c>
      <c r="F349" s="252">
        <v>0</v>
      </c>
      <c r="G349" s="252">
        <v>0</v>
      </c>
      <c r="H349" s="252">
        <v>0</v>
      </c>
      <c r="I349" s="252">
        <v>0</v>
      </c>
      <c r="J349" s="917"/>
      <c r="K349" s="485">
        <v>0</v>
      </c>
      <c r="L349" s="252">
        <v>0</v>
      </c>
      <c r="M349" s="252">
        <v>0</v>
      </c>
      <c r="N349" s="750">
        <v>0</v>
      </c>
    </row>
    <row r="350" spans="1:14" s="293" customFormat="1" ht="39" customHeight="1" thickBot="1">
      <c r="A350" s="735"/>
      <c r="B350" s="908"/>
      <c r="C350" s="910"/>
      <c r="D350" s="772" t="s">
        <v>11</v>
      </c>
      <c r="E350" s="268">
        <v>0</v>
      </c>
      <c r="F350" s="268">
        <v>0</v>
      </c>
      <c r="G350" s="268">
        <v>0</v>
      </c>
      <c r="H350" s="268">
        <v>0</v>
      </c>
      <c r="I350" s="251">
        <v>0</v>
      </c>
      <c r="J350" s="918"/>
      <c r="K350" s="494">
        <v>0</v>
      </c>
      <c r="L350" s="251">
        <v>0</v>
      </c>
      <c r="M350" s="251">
        <v>0</v>
      </c>
      <c r="N350" s="739">
        <v>0</v>
      </c>
    </row>
    <row r="351" spans="1:14" s="293" customFormat="1" ht="39">
      <c r="A351" s="735"/>
      <c r="B351" s="357" t="s">
        <v>226</v>
      </c>
      <c r="C351" s="734"/>
      <c r="D351" s="232"/>
      <c r="E351" s="199"/>
      <c r="F351" s="199"/>
      <c r="G351" s="199"/>
      <c r="H351" s="780"/>
      <c r="I351" s="198"/>
      <c r="J351" s="712"/>
      <c r="K351" s="712"/>
      <c r="L351" s="198"/>
      <c r="M351" s="198"/>
      <c r="N351" s="66"/>
    </row>
    <row r="352" spans="1:14" s="293" customFormat="1">
      <c r="A352" s="735"/>
      <c r="B352" s="821" t="s">
        <v>95</v>
      </c>
      <c r="C352" s="825">
        <v>1.4</v>
      </c>
      <c r="D352" s="822" t="s">
        <v>107</v>
      </c>
      <c r="E352" s="768">
        <v>1.5</v>
      </c>
      <c r="F352" s="767"/>
      <c r="G352" s="767">
        <v>8.9</v>
      </c>
      <c r="H352" s="768">
        <v>1.67</v>
      </c>
      <c r="I352" s="768">
        <v>1.7</v>
      </c>
      <c r="J352" s="812"/>
      <c r="K352" s="812"/>
      <c r="L352" s="768">
        <v>1.8</v>
      </c>
      <c r="M352" s="768">
        <v>2</v>
      </c>
      <c r="N352" s="768"/>
    </row>
    <row r="353" spans="1:17" s="293" customFormat="1" thickBot="1">
      <c r="A353" s="244"/>
      <c r="B353" s="826" t="s">
        <v>186</v>
      </c>
      <c r="C353" s="911" t="s">
        <v>15</v>
      </c>
      <c r="D353" s="912"/>
      <c r="E353" s="912"/>
      <c r="F353" s="912"/>
      <c r="G353" s="912"/>
      <c r="H353" s="912"/>
      <c r="I353" s="912"/>
      <c r="J353" s="912"/>
      <c r="K353" s="545"/>
      <c r="L353" s="919"/>
      <c r="M353" s="919"/>
      <c r="N353" s="920"/>
    </row>
    <row r="354" spans="1:17" s="293" customFormat="1" ht="22.5">
      <c r="A354" s="735"/>
      <c r="B354" s="949" t="s">
        <v>227</v>
      </c>
      <c r="C354" s="913" t="s">
        <v>225</v>
      </c>
      <c r="D354" s="748" t="s">
        <v>17</v>
      </c>
      <c r="E354" s="267">
        <f t="shared" ref="E354:G354" si="337">SUM(E355:E357)</f>
        <v>0</v>
      </c>
      <c r="F354" s="267">
        <f t="shared" si="337"/>
        <v>0</v>
      </c>
      <c r="G354" s="267">
        <f t="shared" si="337"/>
        <v>0</v>
      </c>
      <c r="H354" s="267">
        <f t="shared" ref="H354:I354" si="338">SUM(H355:H357)</f>
        <v>0</v>
      </c>
      <c r="I354" s="267">
        <f t="shared" si="338"/>
        <v>0</v>
      </c>
      <c r="J354" s="916"/>
      <c r="K354" s="487">
        <f t="shared" ref="K354" si="339">SUM(K355:K357)</f>
        <v>0</v>
      </c>
      <c r="L354" s="267">
        <f t="shared" ref="L354:N354" si="340">SUM(L355:L357)</f>
        <v>0</v>
      </c>
      <c r="M354" s="267">
        <f t="shared" si="340"/>
        <v>0</v>
      </c>
      <c r="N354" s="267">
        <f t="shared" si="340"/>
        <v>0</v>
      </c>
    </row>
    <row r="355" spans="1:17" s="293" customFormat="1" ht="23.25">
      <c r="A355" s="735"/>
      <c r="B355" s="950"/>
      <c r="C355" s="914"/>
      <c r="D355" s="719" t="s">
        <v>18</v>
      </c>
      <c r="E355" s="252">
        <v>0</v>
      </c>
      <c r="F355" s="252">
        <v>0</v>
      </c>
      <c r="G355" s="252">
        <v>0</v>
      </c>
      <c r="H355" s="252">
        <v>0</v>
      </c>
      <c r="I355" s="252">
        <v>0</v>
      </c>
      <c r="J355" s="917"/>
      <c r="K355" s="485">
        <v>0</v>
      </c>
      <c r="L355" s="252">
        <v>0</v>
      </c>
      <c r="M355" s="252">
        <v>0</v>
      </c>
      <c r="N355" s="750">
        <v>0</v>
      </c>
    </row>
    <row r="356" spans="1:17" s="293" customFormat="1" ht="23.25">
      <c r="A356" s="735"/>
      <c r="B356" s="950"/>
      <c r="C356" s="914"/>
      <c r="D356" s="719" t="s">
        <v>10</v>
      </c>
      <c r="E356" s="252">
        <v>0</v>
      </c>
      <c r="F356" s="252">
        <v>0</v>
      </c>
      <c r="G356" s="252">
        <v>0</v>
      </c>
      <c r="H356" s="252">
        <v>0</v>
      </c>
      <c r="I356" s="252">
        <v>0</v>
      </c>
      <c r="J356" s="917"/>
      <c r="K356" s="485">
        <v>0</v>
      </c>
      <c r="L356" s="252">
        <v>0</v>
      </c>
      <c r="M356" s="252">
        <v>0</v>
      </c>
      <c r="N356" s="750">
        <v>0</v>
      </c>
    </row>
    <row r="357" spans="1:17" s="293" customFormat="1" ht="23.25" thickBot="1">
      <c r="A357" s="735"/>
      <c r="B357" s="951"/>
      <c r="C357" s="915"/>
      <c r="D357" s="772" t="s">
        <v>11</v>
      </c>
      <c r="E357" s="268">
        <v>0</v>
      </c>
      <c r="F357" s="268">
        <v>0</v>
      </c>
      <c r="G357" s="268">
        <v>0</v>
      </c>
      <c r="H357" s="268">
        <v>0</v>
      </c>
      <c r="I357" s="251">
        <v>0</v>
      </c>
      <c r="J357" s="918"/>
      <c r="K357" s="494">
        <v>0</v>
      </c>
      <c r="L357" s="251">
        <v>0</v>
      </c>
      <c r="M357" s="251">
        <v>0</v>
      </c>
      <c r="N357" s="739">
        <v>0</v>
      </c>
    </row>
    <row r="358" spans="1:17" s="293" customFormat="1" ht="58.5">
      <c r="A358" s="735"/>
      <c r="B358" s="357" t="s">
        <v>228</v>
      </c>
      <c r="C358" s="734"/>
      <c r="D358" s="232"/>
      <c r="E358" s="199"/>
      <c r="F358" s="199"/>
      <c r="G358" s="199"/>
      <c r="H358" s="780"/>
      <c r="I358" s="198"/>
      <c r="J358" s="712"/>
      <c r="K358" s="712"/>
      <c r="L358" s="198"/>
      <c r="M358" s="198"/>
      <c r="N358" s="66"/>
    </row>
    <row r="359" spans="1:17" s="293" customFormat="1">
      <c r="A359" s="735"/>
      <c r="B359" s="821" t="s">
        <v>95</v>
      </c>
      <c r="C359" s="825">
        <v>1.4</v>
      </c>
      <c r="D359" s="822" t="s">
        <v>107</v>
      </c>
      <c r="E359" s="768">
        <v>1.5</v>
      </c>
      <c r="F359" s="767"/>
      <c r="G359" s="767">
        <v>8.6999999999999993</v>
      </c>
      <c r="H359" s="768">
        <v>1.67</v>
      </c>
      <c r="I359" s="768">
        <v>1.7</v>
      </c>
      <c r="J359" s="784"/>
      <c r="K359" s="784"/>
      <c r="L359" s="768">
        <v>1.8</v>
      </c>
      <c r="M359" s="768">
        <v>2</v>
      </c>
      <c r="N359" s="768"/>
    </row>
    <row r="360" spans="1:17" s="293" customFormat="1" ht="21.75" thickBot="1">
      <c r="A360" s="244"/>
      <c r="B360" s="243" t="s">
        <v>186</v>
      </c>
      <c r="C360" s="911" t="s">
        <v>15</v>
      </c>
      <c r="D360" s="912"/>
      <c r="E360" s="912"/>
      <c r="F360" s="912"/>
      <c r="G360" s="912"/>
      <c r="H360" s="912"/>
      <c r="I360" s="912"/>
      <c r="J360" s="912"/>
      <c r="K360" s="545"/>
      <c r="L360" s="919"/>
      <c r="M360" s="919"/>
      <c r="N360" s="920"/>
      <c r="Q360" s="342"/>
    </row>
    <row r="361" spans="1:17" s="293" customFormat="1" ht="22.5">
      <c r="A361" s="735"/>
      <c r="B361" s="907" t="s">
        <v>229</v>
      </c>
      <c r="C361" s="884" t="s">
        <v>225</v>
      </c>
      <c r="D361" s="748" t="s">
        <v>17</v>
      </c>
      <c r="E361" s="267">
        <f t="shared" ref="E361:G361" si="341">SUM(E362:E364)</f>
        <v>0</v>
      </c>
      <c r="F361" s="267">
        <f t="shared" si="341"/>
        <v>0</v>
      </c>
      <c r="G361" s="267">
        <f t="shared" si="341"/>
        <v>0</v>
      </c>
      <c r="H361" s="267">
        <f t="shared" ref="H361:I361" si="342">SUM(H362:H364)</f>
        <v>0</v>
      </c>
      <c r="I361" s="267">
        <f t="shared" si="342"/>
        <v>0</v>
      </c>
      <c r="J361" s="916"/>
      <c r="K361" s="487">
        <f t="shared" ref="K361" si="343">SUM(K362:K364)</f>
        <v>0</v>
      </c>
      <c r="L361" s="267">
        <f t="shared" ref="L361:N361" si="344">SUM(L362:L364)</f>
        <v>0</v>
      </c>
      <c r="M361" s="267">
        <f t="shared" si="344"/>
        <v>0</v>
      </c>
      <c r="N361" s="267">
        <f t="shared" si="344"/>
        <v>0</v>
      </c>
      <c r="Q361" s="342"/>
    </row>
    <row r="362" spans="1:17" s="293" customFormat="1" ht="23.25">
      <c r="A362" s="735"/>
      <c r="B362" s="863"/>
      <c r="C362" s="909"/>
      <c r="D362" s="719" t="s">
        <v>18</v>
      </c>
      <c r="E362" s="252">
        <v>0</v>
      </c>
      <c r="F362" s="252">
        <v>0</v>
      </c>
      <c r="G362" s="252">
        <v>0</v>
      </c>
      <c r="H362" s="252">
        <v>0</v>
      </c>
      <c r="I362" s="252">
        <v>0</v>
      </c>
      <c r="J362" s="917"/>
      <c r="K362" s="485">
        <v>0</v>
      </c>
      <c r="L362" s="252">
        <v>0</v>
      </c>
      <c r="M362" s="252">
        <v>0</v>
      </c>
      <c r="N362" s="750">
        <v>0</v>
      </c>
      <c r="Q362" s="342"/>
    </row>
    <row r="363" spans="1:17" s="293" customFormat="1" ht="23.25">
      <c r="A363" s="735"/>
      <c r="B363" s="863"/>
      <c r="C363" s="909"/>
      <c r="D363" s="719" t="s">
        <v>10</v>
      </c>
      <c r="E363" s="252">
        <v>0</v>
      </c>
      <c r="F363" s="252">
        <v>0</v>
      </c>
      <c r="G363" s="252">
        <v>0</v>
      </c>
      <c r="H363" s="252">
        <v>0</v>
      </c>
      <c r="I363" s="252">
        <v>0</v>
      </c>
      <c r="J363" s="917"/>
      <c r="K363" s="485">
        <v>0</v>
      </c>
      <c r="L363" s="252">
        <v>0</v>
      </c>
      <c r="M363" s="252">
        <v>0</v>
      </c>
      <c r="N363" s="750">
        <v>0</v>
      </c>
      <c r="Q363" s="342"/>
    </row>
    <row r="364" spans="1:17" s="293" customFormat="1" ht="30.75" customHeight="1" thickBot="1">
      <c r="A364" s="735"/>
      <c r="B364" s="908"/>
      <c r="C364" s="910"/>
      <c r="D364" s="772" t="s">
        <v>11</v>
      </c>
      <c r="E364" s="268">
        <v>0</v>
      </c>
      <c r="F364" s="268">
        <v>0</v>
      </c>
      <c r="G364" s="268">
        <v>0</v>
      </c>
      <c r="H364" s="268">
        <v>0</v>
      </c>
      <c r="I364" s="251">
        <v>0</v>
      </c>
      <c r="J364" s="918"/>
      <c r="K364" s="494">
        <v>0</v>
      </c>
      <c r="L364" s="251">
        <v>0</v>
      </c>
      <c r="M364" s="251">
        <v>0</v>
      </c>
      <c r="N364" s="739">
        <v>0</v>
      </c>
      <c r="Q364" s="342"/>
    </row>
    <row r="365" spans="1:17" s="293" customFormat="1" ht="27" customHeight="1" thickBot="1">
      <c r="A365" s="244"/>
      <c r="B365" s="243" t="s">
        <v>186</v>
      </c>
      <c r="C365" s="911" t="s">
        <v>15</v>
      </c>
      <c r="D365" s="912"/>
      <c r="E365" s="912"/>
      <c r="F365" s="912"/>
      <c r="G365" s="912"/>
      <c r="H365" s="912"/>
      <c r="I365" s="912"/>
      <c r="J365" s="912"/>
      <c r="K365" s="545"/>
      <c r="L365" s="919"/>
      <c r="M365" s="919"/>
      <c r="N365" s="920"/>
      <c r="Q365" s="342"/>
    </row>
    <row r="366" spans="1:17" s="293" customFormat="1" ht="22.5">
      <c r="A366" s="735"/>
      <c r="B366" s="907" t="s">
        <v>229</v>
      </c>
      <c r="C366" s="884" t="s">
        <v>225</v>
      </c>
      <c r="D366" s="748" t="s">
        <v>17</v>
      </c>
      <c r="E366" s="267">
        <f t="shared" ref="E366:G366" si="345">SUM(E367:E369)</f>
        <v>0</v>
      </c>
      <c r="F366" s="267">
        <f t="shared" si="345"/>
        <v>0</v>
      </c>
      <c r="G366" s="267">
        <f t="shared" si="345"/>
        <v>0</v>
      </c>
      <c r="H366" s="267">
        <f t="shared" ref="H366:I366" si="346">SUM(H367:H369)</f>
        <v>0</v>
      </c>
      <c r="I366" s="56">
        <f t="shared" si="346"/>
        <v>0</v>
      </c>
      <c r="J366" s="916"/>
      <c r="K366" s="487">
        <f t="shared" ref="K366" si="347">SUM(K367:K369)</f>
        <v>0</v>
      </c>
      <c r="L366" s="56">
        <f t="shared" ref="L366:N366" si="348">SUM(L367:L369)</f>
        <v>0</v>
      </c>
      <c r="M366" s="56">
        <f t="shared" si="348"/>
        <v>0</v>
      </c>
      <c r="N366" s="56">
        <f t="shared" si="348"/>
        <v>0</v>
      </c>
      <c r="Q366" s="342"/>
    </row>
    <row r="367" spans="1:17" s="293" customFormat="1" ht="23.25">
      <c r="A367" s="735"/>
      <c r="B367" s="863"/>
      <c r="C367" s="909"/>
      <c r="D367" s="719" t="s">
        <v>18</v>
      </c>
      <c r="E367" s="252">
        <v>0</v>
      </c>
      <c r="F367" s="252">
        <v>0</v>
      </c>
      <c r="G367" s="252">
        <v>0</v>
      </c>
      <c r="H367" s="252">
        <v>0</v>
      </c>
      <c r="I367" s="827">
        <v>0</v>
      </c>
      <c r="J367" s="917"/>
      <c r="K367" s="485">
        <v>0</v>
      </c>
      <c r="L367" s="827">
        <v>0</v>
      </c>
      <c r="M367" s="827">
        <v>0</v>
      </c>
      <c r="N367" s="828">
        <v>0</v>
      </c>
      <c r="Q367" s="342"/>
    </row>
    <row r="368" spans="1:17" s="293" customFormat="1" ht="23.25">
      <c r="A368" s="735"/>
      <c r="B368" s="863"/>
      <c r="C368" s="909"/>
      <c r="D368" s="719" t="s">
        <v>10</v>
      </c>
      <c r="E368" s="252">
        <v>0</v>
      </c>
      <c r="F368" s="252">
        <v>0</v>
      </c>
      <c r="G368" s="252">
        <v>0</v>
      </c>
      <c r="H368" s="252">
        <v>0</v>
      </c>
      <c r="I368" s="827">
        <v>0</v>
      </c>
      <c r="J368" s="917"/>
      <c r="K368" s="485">
        <v>0</v>
      </c>
      <c r="L368" s="827">
        <v>0</v>
      </c>
      <c r="M368" s="827">
        <v>0</v>
      </c>
      <c r="N368" s="828">
        <v>0</v>
      </c>
      <c r="Q368" s="342"/>
    </row>
    <row r="369" spans="1:17" s="293" customFormat="1" ht="32.25" customHeight="1" thickBot="1">
      <c r="A369" s="735"/>
      <c r="B369" s="908"/>
      <c r="C369" s="910"/>
      <c r="D369" s="772" t="s">
        <v>11</v>
      </c>
      <c r="E369" s="268">
        <v>0</v>
      </c>
      <c r="F369" s="268">
        <v>0</v>
      </c>
      <c r="G369" s="268">
        <v>0</v>
      </c>
      <c r="H369" s="268">
        <v>0</v>
      </c>
      <c r="I369" s="829">
        <v>0</v>
      </c>
      <c r="J369" s="918"/>
      <c r="K369" s="494">
        <v>0</v>
      </c>
      <c r="L369" s="829">
        <v>0</v>
      </c>
      <c r="M369" s="829">
        <v>0</v>
      </c>
      <c r="N369" s="830">
        <v>0</v>
      </c>
      <c r="Q369" s="342"/>
    </row>
    <row r="370" spans="1:17" s="293" customFormat="1" ht="40.5">
      <c r="A370" s="937">
        <v>1</v>
      </c>
      <c r="B370" s="55" t="s">
        <v>51</v>
      </c>
      <c r="C370" s="939"/>
      <c r="D370" s="305" t="s">
        <v>9</v>
      </c>
      <c r="E370" s="203">
        <f>E371+E372+E373</f>
        <v>97.03</v>
      </c>
      <c r="F370" s="203">
        <f t="shared" ref="F370:G370" si="349">F371+F372+F373</f>
        <v>93.2</v>
      </c>
      <c r="G370" s="203">
        <f t="shared" si="349"/>
        <v>13.48</v>
      </c>
      <c r="H370" s="203">
        <f t="shared" ref="H370:I370" si="350">H371+H372+H373</f>
        <v>98.13</v>
      </c>
      <c r="I370" s="203">
        <f t="shared" si="350"/>
        <v>99.429999999999993</v>
      </c>
      <c r="J370" s="941"/>
      <c r="K370" s="488">
        <f t="shared" ref="K370" si="351">K371+K372+K373</f>
        <v>62.14</v>
      </c>
      <c r="L370" s="203">
        <f t="shared" ref="L370:N370" si="352">L371+L372+L373</f>
        <v>100.63</v>
      </c>
      <c r="M370" s="203">
        <f t="shared" si="352"/>
        <v>101.83</v>
      </c>
      <c r="N370" s="204">
        <f t="shared" si="352"/>
        <v>559.19000000000005</v>
      </c>
      <c r="Q370" s="342"/>
    </row>
    <row r="371" spans="1:17" s="293" customFormat="1" ht="23.25">
      <c r="A371" s="937"/>
      <c r="B371" s="944" t="str">
        <f>F202</f>
        <v>ОБРАЗОВАНИЕ</v>
      </c>
      <c r="C371" s="939"/>
      <c r="D371" s="306" t="s">
        <v>18</v>
      </c>
      <c r="E371" s="205">
        <f t="shared" ref="E371" si="353">E208+E212+E216+E220+E220+E224+E228+E235+E242+E250+E257+E264+E271+E279+E286+E294+E301+E308+E315+E322+E330+E337+E348+E355+E362</f>
        <v>0</v>
      </c>
      <c r="F371" s="205">
        <f t="shared" ref="F371:G371" si="354">F208+F212+F216+F220+F220+F224+F228+F235+F242+F250+F257+F264+F271+F279+F286+F294+F301+F308+F315+F322+F330+F337+F348+F355+F362</f>
        <v>0</v>
      </c>
      <c r="G371" s="205">
        <f t="shared" si="354"/>
        <v>0</v>
      </c>
      <c r="H371" s="205">
        <f t="shared" ref="H371" si="355">H208+H212+H216+H220+H220+H224+H228+H235+H242+H250+H257+H264+H271+H279+H286+H294+H301+H308+H315+H322+H330+H337+H348+H355+H362</f>
        <v>0</v>
      </c>
      <c r="I371" s="205">
        <f>I208+I212+I216+I220+I220+I224+I228+I235+I242+I250+I257+I264+I271+I279+I286+I294+I301+I308+I315+I322+I330+I337+I348+I355+I362</f>
        <v>0</v>
      </c>
      <c r="J371" s="942"/>
      <c r="K371" s="489">
        <f t="shared" ref="K371" si="356">K208+K212+K216+K220+K220+K224+K228+K235+K242+K250+K257+K264+K271+K279+K286+K294+K301+K308+K315+K322+K330+K337+K348+K355+K362</f>
        <v>0</v>
      </c>
      <c r="L371" s="205">
        <f t="shared" ref="L371:M371" si="357">L208+L212+L216+L220+L220+L224+L228+L235+L242+L250+L257+L264+L271+L279+L286+L294+L301+L308+L315+L322+L330+L337+L348+L355+L362</f>
        <v>0</v>
      </c>
      <c r="M371" s="205">
        <f t="shared" si="357"/>
        <v>0</v>
      </c>
      <c r="N371" s="525">
        <f t="shared" ref="N371:N373" si="358">E371+H371+I371+K371+L371+M371</f>
        <v>0</v>
      </c>
      <c r="Q371" s="342"/>
    </row>
    <row r="372" spans="1:17" s="293" customFormat="1" ht="23.25">
      <c r="A372" s="937"/>
      <c r="B372" s="945"/>
      <c r="C372" s="939"/>
      <c r="D372" s="306" t="s">
        <v>10</v>
      </c>
      <c r="E372" s="205">
        <f t="shared" ref="E372" si="359">E209+E213+E217+E221+E221+E225+E229+E236+E243+E251+E258+E265+E272+E280+E287+E295+E302+E309+E316+E323+E331+E338+E349+E356+E363</f>
        <v>9.6199999999999992</v>
      </c>
      <c r="F372" s="205">
        <f t="shared" ref="F372:M373" si="360">F209+F213+F217+F221+F221+F225+F229+F236+F243+F251+F258+F265+F272+F280+F287+F295+F302+F309+F316+F323+F331+F338+F349+F356+F363</f>
        <v>5.8</v>
      </c>
      <c r="G372" s="205">
        <f t="shared" si="360"/>
        <v>1.1800000000000002</v>
      </c>
      <c r="H372" s="205">
        <f t="shared" ref="H372:I372" si="361">H209+H213+H217+H221+H221+H225+H229+H236+H243+H251+H258+H265+H272+H280+H287+H295+H302+H309+H316+H323+H331+H338+H349+H356+H363</f>
        <v>9.7200000000000006</v>
      </c>
      <c r="I372" s="205">
        <f t="shared" si="361"/>
        <v>10.020000000000001</v>
      </c>
      <c r="J372" s="942"/>
      <c r="K372" s="489">
        <f t="shared" ref="K372" si="362">K209+K213+K217+K221+K221+K225+K229+K236+K243+K251+K258+K265+K272+K280+K287+K295+K302+K309+K316+K323+K331+K338+K349+K356+K363</f>
        <v>7.4399999999999995</v>
      </c>
      <c r="L372" s="205">
        <f t="shared" si="360"/>
        <v>10.220000000000001</v>
      </c>
      <c r="M372" s="205">
        <f t="shared" si="360"/>
        <v>10.42</v>
      </c>
      <c r="N372" s="525">
        <f t="shared" si="358"/>
        <v>57.44</v>
      </c>
      <c r="Q372" s="342"/>
    </row>
    <row r="373" spans="1:17" s="293" customFormat="1" ht="24" thickBot="1">
      <c r="A373" s="938"/>
      <c r="B373" s="946"/>
      <c r="C373" s="940"/>
      <c r="D373" s="307" t="s">
        <v>11</v>
      </c>
      <c r="E373" s="205">
        <f t="shared" ref="E373" si="363">E210+E214+E218+E222+E222+E226+E230+E237+E244+E252+E259+E266+E273+E281+E288+E296+E303+E310+E317+E324+E332+E339+E350+E357+E364</f>
        <v>87.41</v>
      </c>
      <c r="F373" s="205">
        <f t="shared" si="360"/>
        <v>87.4</v>
      </c>
      <c r="G373" s="205">
        <f t="shared" si="360"/>
        <v>12.3</v>
      </c>
      <c r="H373" s="205">
        <f t="shared" ref="H373:I373" si="364">H210+H214+H218+H222+H222+H226+H230+H237+H244+H252+H259+H266+H273+H281+H288+H296+H303+H310+H317+H324+H332+H339+H350+H357+H364</f>
        <v>88.41</v>
      </c>
      <c r="I373" s="205">
        <f t="shared" si="364"/>
        <v>89.41</v>
      </c>
      <c r="J373" s="943"/>
      <c r="K373" s="489">
        <f t="shared" ref="K373" si="365">K210+K214+K218+K222+K222+K226+K230+K237+K244+K252+K259+K266+K273+K281+K288+K296+K303+K310+K317+K324+K332+K339+K350+K357+K364</f>
        <v>54.7</v>
      </c>
      <c r="L373" s="205">
        <f t="shared" si="360"/>
        <v>90.41</v>
      </c>
      <c r="M373" s="205">
        <f t="shared" si="360"/>
        <v>91.41</v>
      </c>
      <c r="N373" s="525">
        <f t="shared" si="358"/>
        <v>501.75</v>
      </c>
      <c r="Q373" s="342"/>
    </row>
    <row r="374" spans="1:17" s="293" customFormat="1" ht="57.75" customHeight="1" thickBot="1">
      <c r="A374" s="51"/>
      <c r="B374" s="52"/>
      <c r="C374" s="52"/>
      <c r="D374" s="52"/>
      <c r="E374" s="77" t="s">
        <v>85</v>
      </c>
      <c r="F374" s="76" t="s">
        <v>55</v>
      </c>
      <c r="G374" s="78"/>
      <c r="H374" s="52"/>
      <c r="I374" s="52"/>
      <c r="J374" s="52"/>
      <c r="K374" s="52"/>
      <c r="L374" s="52"/>
      <c r="M374" s="52"/>
      <c r="N374" s="53"/>
      <c r="Q374" s="342"/>
    </row>
    <row r="375" spans="1:17" s="293" customFormat="1" ht="21" customHeight="1" thickBot="1">
      <c r="A375" s="931" t="s">
        <v>230</v>
      </c>
      <c r="B375" s="1019"/>
      <c r="C375" s="932"/>
      <c r="D375" s="932"/>
      <c r="E375" s="932"/>
      <c r="F375" s="932"/>
      <c r="G375" s="932"/>
      <c r="H375" s="932"/>
      <c r="I375" s="932"/>
      <c r="J375" s="932"/>
      <c r="K375" s="932"/>
      <c r="L375" s="932"/>
      <c r="M375" s="932"/>
      <c r="N375" s="932"/>
      <c r="Q375" s="342"/>
    </row>
    <row r="376" spans="1:17" s="293" customFormat="1" ht="120" customHeight="1" thickBot="1">
      <c r="A376" s="1004" t="s">
        <v>12</v>
      </c>
      <c r="B376" s="349" t="s">
        <v>231</v>
      </c>
      <c r="C376" s="247"/>
      <c r="D376" s="248"/>
      <c r="E376" s="247"/>
      <c r="F376" s="249"/>
      <c r="G376" s="249"/>
      <c r="H376" s="247"/>
      <c r="I376" s="247"/>
      <c r="J376" s="249"/>
      <c r="K376" s="249"/>
      <c r="L376" s="247"/>
      <c r="M376" s="247"/>
      <c r="N376" s="65"/>
    </row>
    <row r="377" spans="1:17" s="293" customFormat="1" ht="21" customHeight="1">
      <c r="A377" s="1004"/>
      <c r="B377" s="258" t="s">
        <v>95</v>
      </c>
      <c r="C377" s="318">
        <v>53</v>
      </c>
      <c r="D377" s="229" t="s">
        <v>232</v>
      </c>
      <c r="E377" s="318">
        <v>10</v>
      </c>
      <c r="F377" s="332"/>
      <c r="G377" s="318">
        <v>0</v>
      </c>
      <c r="H377" s="318">
        <v>17</v>
      </c>
      <c r="I377" s="318">
        <v>22</v>
      </c>
      <c r="J377" s="332"/>
      <c r="K377" s="332"/>
      <c r="L377" s="318">
        <v>27</v>
      </c>
      <c r="M377" s="318">
        <v>32</v>
      </c>
      <c r="N377" s="333"/>
    </row>
    <row r="378" spans="1:17" s="293" customFormat="1" ht="29.25" customHeight="1">
      <c r="A378" s="10"/>
      <c r="B378" s="11" t="s">
        <v>14</v>
      </c>
      <c r="C378" s="924" t="s">
        <v>15</v>
      </c>
      <c r="D378" s="925"/>
      <c r="E378" s="925"/>
      <c r="F378" s="925"/>
      <c r="G378" s="925"/>
      <c r="H378" s="925"/>
      <c r="I378" s="925"/>
      <c r="J378" s="925"/>
      <c r="K378" s="546"/>
      <c r="L378" s="926"/>
      <c r="M378" s="926"/>
      <c r="N378" s="927"/>
    </row>
    <row r="379" spans="1:17" s="293" customFormat="1" ht="32.25" customHeight="1">
      <c r="A379" s="872" t="s">
        <v>16</v>
      </c>
      <c r="B379" s="1008" t="s">
        <v>233</v>
      </c>
      <c r="C379" s="887" t="s">
        <v>234</v>
      </c>
      <c r="D379" s="308" t="s">
        <v>17</v>
      </c>
      <c r="E379" s="56">
        <f t="shared" ref="E379" si="366">SUM(E380:E382)</f>
        <v>24.63</v>
      </c>
      <c r="F379" s="56">
        <f t="shared" ref="F379:G379" si="367">SUM(F380:F382)</f>
        <v>7.0729999999999995</v>
      </c>
      <c r="G379" s="56">
        <f t="shared" si="367"/>
        <v>6.6000000000000003E-2</v>
      </c>
      <c r="H379" s="56">
        <f t="shared" ref="H379:I379" si="368">SUM(H380:H382)</f>
        <v>35.585363999999998</v>
      </c>
      <c r="I379" s="56">
        <f t="shared" si="368"/>
        <v>36.585363999999998</v>
      </c>
      <c r="J379" s="1011" t="s">
        <v>382</v>
      </c>
      <c r="K379" s="416">
        <f t="shared" ref="K379" si="369">SUM(K380:K382)</f>
        <v>26.442</v>
      </c>
      <c r="L379" s="56">
        <f t="shared" ref="L379:M379" si="370">SUM(L380:L382)</f>
        <v>24.390242999999998</v>
      </c>
      <c r="M379" s="56">
        <f t="shared" si="370"/>
        <v>25.244413999999999</v>
      </c>
      <c r="N379" s="66">
        <f t="shared" ref="N379:N382" si="371">E379+H379+I379+K379+L379+M379</f>
        <v>172.877385</v>
      </c>
    </row>
    <row r="380" spans="1:17" s="293" customFormat="1" ht="29.25" customHeight="1">
      <c r="A380" s="873"/>
      <c r="B380" s="1009"/>
      <c r="C380" s="887"/>
      <c r="D380" s="231" t="s">
        <v>18</v>
      </c>
      <c r="E380" s="264">
        <f>23.88-E381</f>
        <v>23.4024</v>
      </c>
      <c r="F380" s="334">
        <v>6.726</v>
      </c>
      <c r="G380" s="334">
        <v>0</v>
      </c>
      <c r="H380" s="252">
        <v>34.418742999999999</v>
      </c>
      <c r="I380" s="252">
        <v>34.418742999999999</v>
      </c>
      <c r="J380" s="1012"/>
      <c r="K380" s="496">
        <v>25.783999999999999</v>
      </c>
      <c r="L380" s="252">
        <v>22.945829</v>
      </c>
      <c r="M380" s="252">
        <v>23.8</v>
      </c>
      <c r="N380" s="222">
        <f t="shared" si="371"/>
        <v>164.76971500000002</v>
      </c>
    </row>
    <row r="381" spans="1:17" s="293" customFormat="1" ht="23.25">
      <c r="A381" s="873"/>
      <c r="B381" s="1009"/>
      <c r="C381" s="887"/>
      <c r="D381" s="231" t="s">
        <v>10</v>
      </c>
      <c r="E381" s="264">
        <f>23.88*0.02</f>
        <v>0.47759999999999997</v>
      </c>
      <c r="F381" s="334">
        <v>0.13500000000000001</v>
      </c>
      <c r="G381" s="334">
        <v>0</v>
      </c>
      <c r="H381" s="252">
        <v>0.66662100000000002</v>
      </c>
      <c r="I381" s="252">
        <v>0.66662100000000002</v>
      </c>
      <c r="J381" s="1012"/>
      <c r="K381" s="496">
        <v>0.52600000000000002</v>
      </c>
      <c r="L381" s="252">
        <v>0.44441399999999998</v>
      </c>
      <c r="M381" s="252">
        <v>0.44441399999999998</v>
      </c>
      <c r="N381" s="222">
        <f t="shared" si="371"/>
        <v>3.22567</v>
      </c>
    </row>
    <row r="382" spans="1:17" s="293" customFormat="1" ht="409.5" customHeight="1">
      <c r="A382" s="874"/>
      <c r="B382" s="1010"/>
      <c r="C382" s="887"/>
      <c r="D382" s="262" t="s">
        <v>11</v>
      </c>
      <c r="E382" s="251">
        <v>0.75</v>
      </c>
      <c r="F382" s="831">
        <v>0.21199999999999999</v>
      </c>
      <c r="G382" s="831">
        <v>6.6000000000000003E-2</v>
      </c>
      <c r="H382" s="251">
        <v>0.5</v>
      </c>
      <c r="I382" s="251">
        <v>1.5</v>
      </c>
      <c r="J382" s="1013"/>
      <c r="K382" s="497">
        <v>0.13200000000000001</v>
      </c>
      <c r="L382" s="251">
        <v>1</v>
      </c>
      <c r="M382" s="251">
        <v>1</v>
      </c>
      <c r="N382" s="222">
        <f t="shared" si="371"/>
        <v>4.8819999999999997</v>
      </c>
    </row>
    <row r="383" spans="1:17" s="293" customFormat="1" ht="117">
      <c r="A383" s="860"/>
      <c r="B383" s="832" t="s">
        <v>235</v>
      </c>
      <c r="C383" s="833"/>
      <c r="D383" s="834"/>
      <c r="E383" s="833"/>
      <c r="F383" s="833"/>
      <c r="G383" s="833"/>
      <c r="H383" s="833"/>
      <c r="I383" s="835"/>
      <c r="J383" s="836"/>
      <c r="K383" s="836"/>
      <c r="L383" s="835"/>
      <c r="M383" s="835"/>
      <c r="N383" s="837"/>
    </row>
    <row r="384" spans="1:17" s="293" customFormat="1">
      <c r="A384" s="860"/>
      <c r="B384" s="258" t="s">
        <v>95</v>
      </c>
      <c r="C384" s="838" t="s">
        <v>236</v>
      </c>
      <c r="D384" s="839" t="s">
        <v>107</v>
      </c>
      <c r="E384" s="838">
        <v>12</v>
      </c>
      <c r="F384" s="840"/>
      <c r="G384" s="838">
        <v>12.1</v>
      </c>
      <c r="H384" s="838">
        <v>15</v>
      </c>
      <c r="I384" s="838">
        <v>20</v>
      </c>
      <c r="J384" s="840"/>
      <c r="K384" s="840"/>
      <c r="L384" s="838">
        <v>25</v>
      </c>
      <c r="M384" s="838">
        <v>30</v>
      </c>
      <c r="N384" s="841"/>
    </row>
    <row r="385" spans="1:14" s="293" customFormat="1" ht="21" customHeight="1" thickBot="1">
      <c r="A385" s="931" t="s">
        <v>237</v>
      </c>
      <c r="B385" s="932"/>
      <c r="C385" s="932"/>
      <c r="D385" s="932"/>
      <c r="E385" s="932"/>
      <c r="F385" s="932"/>
      <c r="G385" s="932"/>
      <c r="H385" s="932"/>
      <c r="I385" s="932"/>
      <c r="J385" s="932"/>
      <c r="K385" s="932"/>
      <c r="L385" s="932"/>
      <c r="M385" s="932"/>
      <c r="N385" s="932"/>
    </row>
    <row r="386" spans="1:14" s="293" customFormat="1" ht="70.5" customHeight="1">
      <c r="A386" s="556" t="s">
        <v>12</v>
      </c>
      <c r="B386" s="842" t="s">
        <v>238</v>
      </c>
      <c r="C386" s="23"/>
      <c r="D386" s="259"/>
      <c r="E386" s="23"/>
      <c r="F386" s="23"/>
      <c r="G386" s="23"/>
      <c r="H386" s="23"/>
      <c r="I386" s="4"/>
      <c r="J386" s="30"/>
      <c r="K386" s="479"/>
      <c r="L386" s="4"/>
      <c r="M386" s="4"/>
      <c r="N386" s="26"/>
    </row>
    <row r="387" spans="1:14" s="293" customFormat="1">
      <c r="A387" s="556"/>
      <c r="B387" s="258" t="s">
        <v>95</v>
      </c>
      <c r="C387" s="318">
        <v>0</v>
      </c>
      <c r="D387" s="229" t="s">
        <v>101</v>
      </c>
      <c r="E387" s="318">
        <v>0.51100000000000001</v>
      </c>
      <c r="F387" s="332" t="s">
        <v>151</v>
      </c>
      <c r="G387" s="843">
        <v>0.17199999999999999</v>
      </c>
      <c r="H387" s="318">
        <v>0.27900000000000003</v>
      </c>
      <c r="I387" s="318">
        <v>1.6</v>
      </c>
      <c r="J387" s="332"/>
      <c r="K387" s="332"/>
      <c r="L387" s="318">
        <v>1.7</v>
      </c>
      <c r="M387" s="318">
        <v>0</v>
      </c>
      <c r="N387" s="332"/>
    </row>
    <row r="388" spans="1:14" s="293" customFormat="1" ht="45" customHeight="1">
      <c r="A388" s="556"/>
      <c r="B388" s="773" t="s">
        <v>239</v>
      </c>
      <c r="C388" s="833"/>
      <c r="D388" s="834"/>
      <c r="E388" s="833"/>
      <c r="F388" s="833"/>
      <c r="G388" s="833"/>
      <c r="H388" s="833"/>
      <c r="I388" s="835"/>
      <c r="J388" s="836"/>
      <c r="K388" s="836"/>
      <c r="L388" s="835"/>
      <c r="M388" s="835"/>
      <c r="N388" s="837"/>
    </row>
    <row r="389" spans="1:14" s="293" customFormat="1">
      <c r="A389" s="556"/>
      <c r="B389" s="258" t="s">
        <v>95</v>
      </c>
      <c r="C389" s="318">
        <v>0</v>
      </c>
      <c r="D389" s="229" t="s">
        <v>101</v>
      </c>
      <c r="E389" s="318">
        <v>2.9000000000000001E-2</v>
      </c>
      <c r="F389" s="318"/>
      <c r="G389" s="318">
        <v>8.9999999999999993E-3</v>
      </c>
      <c r="H389" s="318">
        <v>1.2999999999999999E-2</v>
      </c>
      <c r="I389" s="318">
        <v>0.12</v>
      </c>
      <c r="J389" s="332"/>
      <c r="K389" s="332"/>
      <c r="L389" s="318">
        <v>8.7999999999999995E-2</v>
      </c>
      <c r="M389" s="318">
        <v>0</v>
      </c>
      <c r="N389" s="332"/>
    </row>
    <row r="390" spans="1:14" s="293" customFormat="1" ht="19.5">
      <c r="A390" s="12"/>
      <c r="B390" s="13" t="s">
        <v>14</v>
      </c>
      <c r="C390" s="933" t="s">
        <v>15</v>
      </c>
      <c r="D390" s="933"/>
      <c r="E390" s="933"/>
      <c r="F390" s="933"/>
      <c r="G390" s="933"/>
      <c r="H390" s="933"/>
      <c r="I390" s="933"/>
      <c r="J390" s="933"/>
      <c r="K390" s="547"/>
      <c r="L390" s="926"/>
      <c r="M390" s="926"/>
      <c r="N390" s="927"/>
    </row>
    <row r="391" spans="1:14" s="293" customFormat="1" ht="22.5">
      <c r="A391" s="873" t="s">
        <v>16</v>
      </c>
      <c r="B391" s="888" t="s">
        <v>33</v>
      </c>
      <c r="C391" s="540"/>
      <c r="D391" s="230" t="s">
        <v>17</v>
      </c>
      <c r="E391" s="56">
        <f t="shared" ref="E391:G391" si="372">SUM(E392:E394)</f>
        <v>0</v>
      </c>
      <c r="F391" s="56">
        <f t="shared" si="372"/>
        <v>0</v>
      </c>
      <c r="G391" s="56">
        <f t="shared" si="372"/>
        <v>0</v>
      </c>
      <c r="H391" s="56">
        <f t="shared" ref="H391:I391" si="373">SUM(H392:H394)</f>
        <v>0</v>
      </c>
      <c r="I391" s="56">
        <f t="shared" si="373"/>
        <v>0</v>
      </c>
      <c r="J391" s="934"/>
      <c r="K391" s="416">
        <f t="shared" ref="K391" si="374">SUM(K392:K394)</f>
        <v>0</v>
      </c>
      <c r="L391" s="56">
        <f t="shared" ref="L391:M391" si="375">SUM(L392:L394)</f>
        <v>0</v>
      </c>
      <c r="M391" s="56">
        <f t="shared" si="375"/>
        <v>0</v>
      </c>
      <c r="N391" s="66">
        <f t="shared" ref="N391:N398" si="376">E391+H391+I391+K391+L391+M391</f>
        <v>0</v>
      </c>
    </row>
    <row r="392" spans="1:14" s="293" customFormat="1" ht="23.25">
      <c r="A392" s="873"/>
      <c r="B392" s="893"/>
      <c r="C392" s="309"/>
      <c r="D392" s="231" t="s">
        <v>18</v>
      </c>
      <c r="E392" s="252">
        <v>0</v>
      </c>
      <c r="F392" s="252">
        <v>0</v>
      </c>
      <c r="G392" s="252">
        <v>0</v>
      </c>
      <c r="H392" s="252">
        <v>0</v>
      </c>
      <c r="I392" s="252">
        <v>0</v>
      </c>
      <c r="J392" s="935"/>
      <c r="K392" s="485">
        <v>0</v>
      </c>
      <c r="L392" s="252">
        <v>0</v>
      </c>
      <c r="M392" s="252">
        <v>0</v>
      </c>
      <c r="N392" s="222">
        <f t="shared" si="376"/>
        <v>0</v>
      </c>
    </row>
    <row r="393" spans="1:14" s="293" customFormat="1" ht="23.25">
      <c r="A393" s="873"/>
      <c r="B393" s="893"/>
      <c r="C393" s="309"/>
      <c r="D393" s="231" t="s">
        <v>10</v>
      </c>
      <c r="E393" s="252">
        <v>0</v>
      </c>
      <c r="F393" s="252">
        <v>0</v>
      </c>
      <c r="G393" s="252">
        <v>0</v>
      </c>
      <c r="H393" s="252">
        <v>0</v>
      </c>
      <c r="I393" s="252">
        <v>0</v>
      </c>
      <c r="J393" s="935"/>
      <c r="K393" s="485">
        <v>0</v>
      </c>
      <c r="L393" s="252">
        <v>0</v>
      </c>
      <c r="M393" s="252">
        <v>0</v>
      </c>
      <c r="N393" s="222">
        <f t="shared" si="376"/>
        <v>0</v>
      </c>
    </row>
    <row r="394" spans="1:14" s="293" customFormat="1" ht="22.5">
      <c r="A394" s="873"/>
      <c r="B394" s="893"/>
      <c r="C394" s="553"/>
      <c r="D394" s="232" t="s">
        <v>11</v>
      </c>
      <c r="E394" s="268">
        <v>0</v>
      </c>
      <c r="F394" s="268">
        <v>0</v>
      </c>
      <c r="G394" s="268">
        <v>0</v>
      </c>
      <c r="H394" s="268">
        <v>0</v>
      </c>
      <c r="I394" s="251">
        <v>0</v>
      </c>
      <c r="J394" s="936"/>
      <c r="K394" s="494">
        <v>0</v>
      </c>
      <c r="L394" s="251">
        <v>0</v>
      </c>
      <c r="M394" s="251">
        <v>0</v>
      </c>
      <c r="N394" s="66">
        <f t="shared" si="376"/>
        <v>0</v>
      </c>
    </row>
    <row r="395" spans="1:14" s="293" customFormat="1" ht="40.5">
      <c r="A395" s="937">
        <v>1</v>
      </c>
      <c r="B395" s="55" t="s">
        <v>51</v>
      </c>
      <c r="C395" s="939"/>
      <c r="D395" s="305" t="s">
        <v>9</v>
      </c>
      <c r="E395" s="203">
        <f>E396+E397+E398</f>
        <v>24.63</v>
      </c>
      <c r="F395" s="203">
        <f t="shared" ref="F395:G395" si="377">F396+F397+F398</f>
        <v>7.0729999999999995</v>
      </c>
      <c r="G395" s="203">
        <f t="shared" si="377"/>
        <v>6.6000000000000003E-2</v>
      </c>
      <c r="H395" s="203">
        <f t="shared" ref="H395:I395" si="378">H396+H397+H398</f>
        <v>35.585363999999998</v>
      </c>
      <c r="I395" s="203">
        <f t="shared" si="378"/>
        <v>36.585363999999998</v>
      </c>
      <c r="J395" s="941"/>
      <c r="K395" s="488">
        <f t="shared" ref="K395" si="379">K396+K397+K398</f>
        <v>26.442</v>
      </c>
      <c r="L395" s="203">
        <f t="shared" ref="L395:M395" si="380">L396+L397+L398</f>
        <v>24.390242999999998</v>
      </c>
      <c r="M395" s="203">
        <f t="shared" si="380"/>
        <v>25.244413999999999</v>
      </c>
      <c r="N395" s="533">
        <f>SUM(N396:N398)</f>
        <v>172.87738500000003</v>
      </c>
    </row>
    <row r="396" spans="1:14" s="293" customFormat="1" ht="23.25">
      <c r="A396" s="937"/>
      <c r="B396" s="944" t="str">
        <f>F374</f>
        <v>ЖИЛЬЕ И ГОРОДСКАЯ СРЕДА</v>
      </c>
      <c r="C396" s="939"/>
      <c r="D396" s="306" t="s">
        <v>18</v>
      </c>
      <c r="E396" s="205">
        <f t="shared" ref="E396:G396" si="381">E380</f>
        <v>23.4024</v>
      </c>
      <c r="F396" s="205">
        <f t="shared" si="381"/>
        <v>6.726</v>
      </c>
      <c r="G396" s="205">
        <f t="shared" si="381"/>
        <v>0</v>
      </c>
      <c r="H396" s="205">
        <f t="shared" ref="H396" si="382">H380</f>
        <v>34.418742999999999</v>
      </c>
      <c r="I396" s="205">
        <f>I380</f>
        <v>34.418742999999999</v>
      </c>
      <c r="J396" s="942"/>
      <c r="K396" s="489">
        <f t="shared" ref="K396" si="383">K380</f>
        <v>25.783999999999999</v>
      </c>
      <c r="L396" s="205">
        <f t="shared" ref="L396:M396" si="384">L380</f>
        <v>22.945829</v>
      </c>
      <c r="M396" s="205">
        <f t="shared" si="384"/>
        <v>23.8</v>
      </c>
      <c r="N396" s="525">
        <f t="shared" si="376"/>
        <v>164.76971500000002</v>
      </c>
    </row>
    <row r="397" spans="1:14" s="293" customFormat="1" ht="23.25">
      <c r="A397" s="937"/>
      <c r="B397" s="945"/>
      <c r="C397" s="939"/>
      <c r="D397" s="306" t="s">
        <v>10</v>
      </c>
      <c r="E397" s="205">
        <f t="shared" ref="E397" si="385">E381</f>
        <v>0.47759999999999997</v>
      </c>
      <c r="F397" s="205">
        <f t="shared" ref="F397:M398" si="386">F381</f>
        <v>0.13500000000000001</v>
      </c>
      <c r="G397" s="205">
        <f t="shared" si="386"/>
        <v>0</v>
      </c>
      <c r="H397" s="205">
        <f t="shared" ref="H397:I397" si="387">H381</f>
        <v>0.66662100000000002</v>
      </c>
      <c r="I397" s="205">
        <f t="shared" si="387"/>
        <v>0.66662100000000002</v>
      </c>
      <c r="J397" s="942"/>
      <c r="K397" s="489">
        <f t="shared" ref="K397" si="388">K381</f>
        <v>0.52600000000000002</v>
      </c>
      <c r="L397" s="205">
        <f t="shared" si="386"/>
        <v>0.44441399999999998</v>
      </c>
      <c r="M397" s="205">
        <f t="shared" si="386"/>
        <v>0.44441399999999998</v>
      </c>
      <c r="N397" s="525">
        <f t="shared" si="376"/>
        <v>3.22567</v>
      </c>
    </row>
    <row r="398" spans="1:14" s="293" customFormat="1" ht="24" thickBot="1">
      <c r="A398" s="938"/>
      <c r="B398" s="946"/>
      <c r="C398" s="940"/>
      <c r="D398" s="307" t="s">
        <v>11</v>
      </c>
      <c r="E398" s="205">
        <f t="shared" ref="E398" si="389">E382</f>
        <v>0.75</v>
      </c>
      <c r="F398" s="205">
        <f t="shared" si="386"/>
        <v>0.21199999999999999</v>
      </c>
      <c r="G398" s="205">
        <f t="shared" si="386"/>
        <v>6.6000000000000003E-2</v>
      </c>
      <c r="H398" s="205">
        <f t="shared" ref="H398:I398" si="390">H382</f>
        <v>0.5</v>
      </c>
      <c r="I398" s="205">
        <f t="shared" si="390"/>
        <v>1.5</v>
      </c>
      <c r="J398" s="943"/>
      <c r="K398" s="489">
        <f t="shared" ref="K398" si="391">K382</f>
        <v>0.13200000000000001</v>
      </c>
      <c r="L398" s="205">
        <f t="shared" si="386"/>
        <v>1</v>
      </c>
      <c r="M398" s="205">
        <f t="shared" si="386"/>
        <v>1</v>
      </c>
      <c r="N398" s="525">
        <f t="shared" si="376"/>
        <v>4.8819999999999997</v>
      </c>
    </row>
    <row r="399" spans="1:14" s="293" customFormat="1" ht="53.25" customHeight="1" thickBot="1">
      <c r="A399" s="51"/>
      <c r="B399" s="52"/>
      <c r="C399" s="52"/>
      <c r="D399" s="52"/>
      <c r="E399" s="77" t="s">
        <v>86</v>
      </c>
      <c r="F399" s="76" t="s">
        <v>56</v>
      </c>
      <c r="G399" s="78"/>
      <c r="H399" s="52"/>
      <c r="I399" s="52"/>
      <c r="J399" s="52"/>
      <c r="K399" s="52"/>
      <c r="L399" s="52"/>
      <c r="M399" s="52"/>
      <c r="N399" s="53"/>
    </row>
    <row r="400" spans="1:14" s="293" customFormat="1" ht="19.5">
      <c r="A400" s="947" t="s">
        <v>240</v>
      </c>
      <c r="B400" s="932"/>
      <c r="C400" s="932"/>
      <c r="D400" s="932"/>
      <c r="E400" s="932"/>
      <c r="F400" s="932"/>
      <c r="G400" s="932"/>
      <c r="H400" s="932"/>
      <c r="I400" s="932"/>
      <c r="J400" s="932"/>
      <c r="K400" s="932"/>
      <c r="L400" s="932"/>
      <c r="M400" s="932"/>
      <c r="N400" s="932"/>
    </row>
    <row r="401" spans="1:16" s="293" customFormat="1" ht="78">
      <c r="A401" s="566"/>
      <c r="B401" s="711" t="s">
        <v>241</v>
      </c>
      <c r="C401" s="250"/>
      <c r="D401" s="844"/>
      <c r="E401" s="845"/>
      <c r="F401" s="845"/>
      <c r="G401" s="845"/>
      <c r="H401" s="845"/>
      <c r="I401" s="845"/>
      <c r="J401" s="249"/>
      <c r="K401" s="249"/>
      <c r="L401" s="845"/>
      <c r="M401" s="845"/>
      <c r="N401" s="846"/>
    </row>
    <row r="402" spans="1:16" s="293" customFormat="1" ht="39.75" customHeight="1">
      <c r="A402" s="551"/>
      <c r="B402" s="260" t="s">
        <v>24</v>
      </c>
      <c r="C402" s="847">
        <v>87</v>
      </c>
      <c r="D402" s="848" t="s">
        <v>101</v>
      </c>
      <c r="E402" s="849">
        <v>87.5</v>
      </c>
      <c r="F402" s="849">
        <v>87.5</v>
      </c>
      <c r="G402" s="849">
        <v>87.5</v>
      </c>
      <c r="H402" s="849">
        <v>87.9</v>
      </c>
      <c r="I402" s="849">
        <v>88.5</v>
      </c>
      <c r="J402" s="350"/>
      <c r="K402" s="350"/>
      <c r="L402" s="849">
        <v>89.1</v>
      </c>
      <c r="M402" s="849">
        <v>90</v>
      </c>
      <c r="N402" s="8"/>
    </row>
    <row r="403" spans="1:16" s="293" customFormat="1" ht="19.5">
      <c r="A403" s="12"/>
      <c r="B403" s="13" t="s">
        <v>14</v>
      </c>
      <c r="C403" s="933" t="s">
        <v>15</v>
      </c>
      <c r="D403" s="933"/>
      <c r="E403" s="933"/>
      <c r="F403" s="933"/>
      <c r="G403" s="933"/>
      <c r="H403" s="933"/>
      <c r="I403" s="933"/>
      <c r="J403" s="933"/>
      <c r="K403" s="547"/>
      <c r="L403" s="926"/>
      <c r="M403" s="926"/>
      <c r="N403" s="927"/>
    </row>
    <row r="404" spans="1:16" s="293" customFormat="1" ht="22.5" customHeight="1">
      <c r="A404" s="1059" t="s">
        <v>118</v>
      </c>
      <c r="B404" s="888" t="s">
        <v>294</v>
      </c>
      <c r="C404" s="895"/>
      <c r="D404" s="263" t="s">
        <v>17</v>
      </c>
      <c r="E404" s="267">
        <f>SUM(E405:E407)</f>
        <v>2.9</v>
      </c>
      <c r="F404" s="267">
        <f>SUM(F405:F407)</f>
        <v>2.9</v>
      </c>
      <c r="G404" s="267">
        <f>SUM(G405:G407)</f>
        <v>0.02</v>
      </c>
      <c r="H404" s="267">
        <f>SUM(H405:H407)</f>
        <v>37.5</v>
      </c>
      <c r="I404" s="267">
        <f>SUM(I405:I407)</f>
        <v>37.5</v>
      </c>
      <c r="J404" s="878" t="s">
        <v>381</v>
      </c>
      <c r="K404" s="487">
        <f>SUM(K405:K407)</f>
        <v>0</v>
      </c>
      <c r="L404" s="267">
        <f>SUM(L405:L407)</f>
        <v>37.5</v>
      </c>
      <c r="M404" s="267">
        <f>SUM(M405:M407)</f>
        <v>37.5</v>
      </c>
      <c r="N404" s="66">
        <f t="shared" ref="N404:N419" si="392">E404+H404+I404+K404+L404+M404</f>
        <v>152.9</v>
      </c>
    </row>
    <row r="405" spans="1:16" s="293" customFormat="1" ht="23.25" customHeight="1">
      <c r="A405" s="1060"/>
      <c r="B405" s="893"/>
      <c r="C405" s="896"/>
      <c r="D405" s="231" t="s">
        <v>18</v>
      </c>
      <c r="E405" s="351">
        <v>0</v>
      </c>
      <c r="F405" s="334">
        <v>0</v>
      </c>
      <c r="G405" s="334">
        <v>0</v>
      </c>
      <c r="H405" s="351">
        <v>0</v>
      </c>
      <c r="I405" s="850">
        <v>0</v>
      </c>
      <c r="J405" s="955"/>
      <c r="K405" s="496">
        <v>0</v>
      </c>
      <c r="L405" s="850">
        <v>0</v>
      </c>
      <c r="M405" s="850">
        <v>0</v>
      </c>
      <c r="N405" s="222">
        <f t="shared" si="392"/>
        <v>0</v>
      </c>
    </row>
    <row r="406" spans="1:16" s="293" customFormat="1" ht="23.25">
      <c r="A406" s="1060"/>
      <c r="B406" s="893"/>
      <c r="C406" s="896"/>
      <c r="D406" s="231" t="s">
        <v>10</v>
      </c>
      <c r="E406" s="351">
        <v>2.88</v>
      </c>
      <c r="F406" s="351">
        <v>2.88</v>
      </c>
      <c r="G406" s="334"/>
      <c r="H406" s="351">
        <v>32.4</v>
      </c>
      <c r="I406" s="351">
        <v>32.4</v>
      </c>
      <c r="J406" s="955"/>
      <c r="K406" s="496">
        <v>0</v>
      </c>
      <c r="L406" s="351">
        <v>32.4</v>
      </c>
      <c r="M406" s="351">
        <v>32.4</v>
      </c>
      <c r="N406" s="222">
        <f t="shared" si="392"/>
        <v>132.48000000000002</v>
      </c>
    </row>
    <row r="407" spans="1:16" s="293" customFormat="1" ht="202.5" customHeight="1">
      <c r="A407" s="1060"/>
      <c r="B407" s="893"/>
      <c r="C407" s="896"/>
      <c r="D407" s="262" t="s">
        <v>11</v>
      </c>
      <c r="E407" s="352">
        <v>0.02</v>
      </c>
      <c r="F407" s="352">
        <v>0.02</v>
      </c>
      <c r="G407" s="831">
        <v>0.02</v>
      </c>
      <c r="H407" s="352">
        <v>5.0999999999999996</v>
      </c>
      <c r="I407" s="352">
        <v>5.0999999999999996</v>
      </c>
      <c r="J407" s="1074"/>
      <c r="K407" s="497">
        <v>0</v>
      </c>
      <c r="L407" s="352">
        <v>5.0999999999999996</v>
      </c>
      <c r="M407" s="352">
        <v>5.0999999999999996</v>
      </c>
      <c r="N407" s="66">
        <f t="shared" si="392"/>
        <v>20.419999999999998</v>
      </c>
    </row>
    <row r="408" spans="1:16" s="293" customFormat="1" ht="22.5" customHeight="1">
      <c r="A408" s="1059" t="s">
        <v>123</v>
      </c>
      <c r="B408" s="888" t="s">
        <v>242</v>
      </c>
      <c r="C408" s="895"/>
      <c r="D408" s="263" t="s">
        <v>17</v>
      </c>
      <c r="E408" s="267">
        <f>SUM(E409:E411)</f>
        <v>0</v>
      </c>
      <c r="F408" s="267">
        <f>SUM(F409:F411)</f>
        <v>0</v>
      </c>
      <c r="G408" s="267">
        <f>SUM(G409:G411)</f>
        <v>0</v>
      </c>
      <c r="H408" s="267">
        <f>SUM(H409:H411)</f>
        <v>7.9837999999999996</v>
      </c>
      <c r="I408" s="267">
        <f>SUM(I409:I411)</f>
        <v>0</v>
      </c>
      <c r="J408" s="967" t="s">
        <v>379</v>
      </c>
      <c r="K408" s="487">
        <f>SUM(K409:K411)</f>
        <v>0</v>
      </c>
      <c r="L408" s="267">
        <f>SUM(L409:L411)</f>
        <v>0</v>
      </c>
      <c r="M408" s="267">
        <f>SUM(M409:M411)</f>
        <v>0</v>
      </c>
      <c r="N408" s="66">
        <f t="shared" si="392"/>
        <v>7.9837999999999996</v>
      </c>
    </row>
    <row r="409" spans="1:16" s="293" customFormat="1" ht="23.25">
      <c r="A409" s="1060"/>
      <c r="B409" s="893"/>
      <c r="C409" s="896"/>
      <c r="D409" s="231" t="s">
        <v>18</v>
      </c>
      <c r="E409" s="351">
        <v>0</v>
      </c>
      <c r="F409" s="334">
        <v>0</v>
      </c>
      <c r="G409" s="334">
        <v>0</v>
      </c>
      <c r="H409" s="351">
        <v>0</v>
      </c>
      <c r="I409" s="352">
        <v>0</v>
      </c>
      <c r="J409" s="935"/>
      <c r="K409" s="496">
        <v>0</v>
      </c>
      <c r="L409" s="352">
        <v>0</v>
      </c>
      <c r="M409" s="352">
        <v>0</v>
      </c>
      <c r="N409" s="222">
        <f t="shared" si="392"/>
        <v>0</v>
      </c>
    </row>
    <row r="410" spans="1:16" s="293" customFormat="1" ht="23.25" customHeight="1">
      <c r="A410" s="1060"/>
      <c r="B410" s="893"/>
      <c r="C410" s="896"/>
      <c r="D410" s="231" t="s">
        <v>10</v>
      </c>
      <c r="E410" s="351">
        <v>0</v>
      </c>
      <c r="F410" s="334">
        <v>0</v>
      </c>
      <c r="G410" s="334">
        <v>0</v>
      </c>
      <c r="H410" s="351">
        <v>7.976</v>
      </c>
      <c r="I410" s="352">
        <v>0</v>
      </c>
      <c r="J410" s="935"/>
      <c r="K410" s="496">
        <v>0</v>
      </c>
      <c r="L410" s="352">
        <v>0</v>
      </c>
      <c r="M410" s="352">
        <v>0</v>
      </c>
      <c r="N410" s="222">
        <f t="shared" si="392"/>
        <v>7.976</v>
      </c>
    </row>
    <row r="411" spans="1:16" s="293" customFormat="1" ht="123" customHeight="1">
      <c r="A411" s="1060"/>
      <c r="B411" s="893"/>
      <c r="C411" s="896"/>
      <c r="D411" s="262" t="s">
        <v>11</v>
      </c>
      <c r="E411" s="352">
        <v>0</v>
      </c>
      <c r="F411" s="831">
        <v>0</v>
      </c>
      <c r="G411" s="831">
        <v>0</v>
      </c>
      <c r="H411" s="352">
        <v>7.7999999999999996E-3</v>
      </c>
      <c r="I411" s="352">
        <v>0</v>
      </c>
      <c r="J411" s="935"/>
      <c r="K411" s="497">
        <v>0</v>
      </c>
      <c r="L411" s="352">
        <v>0</v>
      </c>
      <c r="M411" s="352">
        <v>0</v>
      </c>
      <c r="N411" s="222">
        <f t="shared" si="392"/>
        <v>7.7999999999999996E-3</v>
      </c>
    </row>
    <row r="412" spans="1:16" s="293" customFormat="1" ht="22.5" customHeight="1">
      <c r="A412" s="1059" t="s">
        <v>126</v>
      </c>
      <c r="B412" s="888" t="s">
        <v>295</v>
      </c>
      <c r="C412" s="895"/>
      <c r="D412" s="263" t="s">
        <v>17</v>
      </c>
      <c r="E412" s="267">
        <f>SUM(E413:E415)</f>
        <v>0</v>
      </c>
      <c r="F412" s="267">
        <f>SUM(F413:F415)</f>
        <v>0</v>
      </c>
      <c r="G412" s="267">
        <f>SUM(G413:G415)</f>
        <v>0</v>
      </c>
      <c r="H412" s="267">
        <f>SUM(H413:H415)</f>
        <v>19.936999999999998</v>
      </c>
      <c r="I412" s="267">
        <f>SUM(I413:I415)</f>
        <v>14.991</v>
      </c>
      <c r="J412" s="967" t="s">
        <v>355</v>
      </c>
      <c r="K412" s="487">
        <f>SUM(K413:K415)</f>
        <v>2.0470000000000002</v>
      </c>
      <c r="L412" s="267">
        <f>SUM(L413:L415)</f>
        <v>14.991</v>
      </c>
      <c r="M412" s="267">
        <f>SUM(M413:M415)</f>
        <v>19.715</v>
      </c>
      <c r="N412" s="66">
        <f t="shared" si="392"/>
        <v>71.680999999999997</v>
      </c>
    </row>
    <row r="413" spans="1:16" s="293" customFormat="1" ht="23.25">
      <c r="A413" s="1060"/>
      <c r="B413" s="893"/>
      <c r="C413" s="896"/>
      <c r="D413" s="231" t="s">
        <v>18</v>
      </c>
      <c r="E413" s="351">
        <v>0</v>
      </c>
      <c r="F413" s="351">
        <v>0</v>
      </c>
      <c r="G413" s="351">
        <v>0</v>
      </c>
      <c r="H413" s="351">
        <v>16.239999999999998</v>
      </c>
      <c r="I413" s="351">
        <v>12.18</v>
      </c>
      <c r="J413" s="935"/>
      <c r="K413" s="496">
        <v>0</v>
      </c>
      <c r="L413" s="351">
        <v>12.18</v>
      </c>
      <c r="M413" s="351">
        <v>16.260000000000002</v>
      </c>
      <c r="N413" s="222">
        <f t="shared" si="392"/>
        <v>56.86</v>
      </c>
    </row>
    <row r="414" spans="1:16" s="293" customFormat="1" ht="23.25">
      <c r="A414" s="1060"/>
      <c r="B414" s="893"/>
      <c r="C414" s="896"/>
      <c r="D414" s="231" t="s">
        <v>10</v>
      </c>
      <c r="E414" s="351">
        <v>0</v>
      </c>
      <c r="F414" s="351">
        <v>0</v>
      </c>
      <c r="G414" s="351">
        <v>0</v>
      </c>
      <c r="H414" s="351">
        <v>3.6160000000000001</v>
      </c>
      <c r="I414" s="351">
        <v>2.73</v>
      </c>
      <c r="J414" s="935"/>
      <c r="K414" s="851">
        <v>1.986</v>
      </c>
      <c r="L414" s="351">
        <v>2.73</v>
      </c>
      <c r="M414" s="351">
        <v>3.3740000000000001</v>
      </c>
      <c r="N414" s="222">
        <f t="shared" si="392"/>
        <v>14.436000000000002</v>
      </c>
    </row>
    <row r="415" spans="1:16" s="293" customFormat="1" ht="100.5" customHeight="1">
      <c r="A415" s="1060"/>
      <c r="B415" s="893"/>
      <c r="C415" s="896"/>
      <c r="D415" s="262" t="s">
        <v>11</v>
      </c>
      <c r="E415" s="351">
        <v>0</v>
      </c>
      <c r="F415" s="351">
        <v>0</v>
      </c>
      <c r="G415" s="351">
        <v>0</v>
      </c>
      <c r="H415" s="352">
        <v>8.1000000000000003E-2</v>
      </c>
      <c r="I415" s="352">
        <v>8.1000000000000003E-2</v>
      </c>
      <c r="J415" s="935"/>
      <c r="K415" s="852">
        <v>6.0999999999999999E-2</v>
      </c>
      <c r="L415" s="352">
        <v>8.1000000000000003E-2</v>
      </c>
      <c r="M415" s="352">
        <v>8.1000000000000003E-2</v>
      </c>
      <c r="N415" s="222">
        <f t="shared" si="392"/>
        <v>0.38500000000000001</v>
      </c>
      <c r="P415" s="293" t="s">
        <v>151</v>
      </c>
    </row>
    <row r="416" spans="1:16" s="293" customFormat="1" ht="22.5" customHeight="1">
      <c r="A416" s="1075">
        <v>1</v>
      </c>
      <c r="B416" s="853" t="s">
        <v>51</v>
      </c>
      <c r="C416" s="1078"/>
      <c r="D416" s="305" t="s">
        <v>9</v>
      </c>
      <c r="E416" s="203">
        <f>E417+E418+E419</f>
        <v>2.9</v>
      </c>
      <c r="F416" s="203">
        <f t="shared" ref="F416:G416" si="393">F417+F418+F419</f>
        <v>2.9</v>
      </c>
      <c r="G416" s="203">
        <f t="shared" si="393"/>
        <v>0.02</v>
      </c>
      <c r="H416" s="203">
        <f t="shared" ref="H416:I416" si="394">H417+H418+H419</f>
        <v>65.4208</v>
      </c>
      <c r="I416" s="203">
        <f t="shared" si="394"/>
        <v>52.490999999999993</v>
      </c>
      <c r="J416" s="1079"/>
      <c r="K416" s="488">
        <f t="shared" ref="K416" si="395">K417+K418+K419</f>
        <v>2.0470000000000002</v>
      </c>
      <c r="L416" s="203">
        <f t="shared" ref="L416:M416" si="396">L417+L418+L419</f>
        <v>52.490999999999993</v>
      </c>
      <c r="M416" s="203">
        <f t="shared" si="396"/>
        <v>57.215000000000003</v>
      </c>
      <c r="N416" s="533">
        <f>SUM(N417:N419)</f>
        <v>232.56480000000002</v>
      </c>
    </row>
    <row r="417" spans="1:14" s="293" customFormat="1" ht="20.25" customHeight="1">
      <c r="A417" s="1076"/>
      <c r="B417" s="1077" t="str">
        <f>F399</f>
        <v>ЭКОЛОГИЯ</v>
      </c>
      <c r="C417" s="1078"/>
      <c r="D417" s="306" t="s">
        <v>18</v>
      </c>
      <c r="E417" s="205">
        <f>E405+E409+E413</f>
        <v>0</v>
      </c>
      <c r="F417" s="205">
        <f>F405+F409+F413</f>
        <v>0</v>
      </c>
      <c r="G417" s="205">
        <f t="shared" ref="G417" si="397">G405+G409+G413</f>
        <v>0</v>
      </c>
      <c r="H417" s="205">
        <f t="shared" ref="H417" si="398">H405+H409+H413</f>
        <v>16.239999999999998</v>
      </c>
      <c r="I417" s="205">
        <f>I405+I409+I413</f>
        <v>12.18</v>
      </c>
      <c r="J417" s="1080"/>
      <c r="K417" s="489">
        <f t="shared" ref="K417" si="399">K405+K409+K413</f>
        <v>0</v>
      </c>
      <c r="L417" s="205">
        <f t="shared" ref="L417:M417" si="400">L405+L409+L413</f>
        <v>12.18</v>
      </c>
      <c r="M417" s="205">
        <f t="shared" si="400"/>
        <v>16.260000000000002</v>
      </c>
      <c r="N417" s="525">
        <f t="shared" si="392"/>
        <v>56.86</v>
      </c>
    </row>
    <row r="418" spans="1:14" s="293" customFormat="1" ht="20.25" customHeight="1">
      <c r="A418" s="1076"/>
      <c r="B418" s="1077"/>
      <c r="C418" s="1078"/>
      <c r="D418" s="306" t="s">
        <v>10</v>
      </c>
      <c r="E418" s="205">
        <f t="shared" ref="E418:M419" si="401">E406+E410+E414</f>
        <v>2.88</v>
      </c>
      <c r="F418" s="205">
        <f t="shared" si="401"/>
        <v>2.88</v>
      </c>
      <c r="G418" s="205">
        <f t="shared" si="401"/>
        <v>0</v>
      </c>
      <c r="H418" s="205">
        <f t="shared" ref="H418:I418" si="402">H406+H410+H414</f>
        <v>43.991999999999997</v>
      </c>
      <c r="I418" s="205">
        <f t="shared" si="402"/>
        <v>35.129999999999995</v>
      </c>
      <c r="J418" s="1080"/>
      <c r="K418" s="489">
        <f t="shared" ref="K418" si="403">K406+K410+K414</f>
        <v>1.986</v>
      </c>
      <c r="L418" s="205">
        <f t="shared" si="401"/>
        <v>35.129999999999995</v>
      </c>
      <c r="M418" s="205">
        <f t="shared" si="401"/>
        <v>35.774000000000001</v>
      </c>
      <c r="N418" s="525">
        <f t="shared" si="392"/>
        <v>154.892</v>
      </c>
    </row>
    <row r="419" spans="1:14" s="293" customFormat="1" ht="71.25" customHeight="1" thickBot="1">
      <c r="A419" s="1076"/>
      <c r="B419" s="1077"/>
      <c r="C419" s="1078"/>
      <c r="D419" s="854" t="s">
        <v>11</v>
      </c>
      <c r="E419" s="205">
        <f t="shared" si="401"/>
        <v>0.02</v>
      </c>
      <c r="F419" s="205">
        <f t="shared" si="401"/>
        <v>0.02</v>
      </c>
      <c r="G419" s="205">
        <f t="shared" si="401"/>
        <v>0.02</v>
      </c>
      <c r="H419" s="205">
        <f t="shared" ref="H419:I419" si="404">H407+H411+H415</f>
        <v>5.1887999999999996</v>
      </c>
      <c r="I419" s="205">
        <f t="shared" si="404"/>
        <v>5.181</v>
      </c>
      <c r="J419" s="1080"/>
      <c r="K419" s="489">
        <f t="shared" ref="K419" si="405">K407+K411+K415</f>
        <v>6.0999999999999999E-2</v>
      </c>
      <c r="L419" s="205">
        <f t="shared" si="401"/>
        <v>5.181</v>
      </c>
      <c r="M419" s="205">
        <f t="shared" si="401"/>
        <v>5.181</v>
      </c>
      <c r="N419" s="525">
        <f t="shared" si="392"/>
        <v>20.812799999999999</v>
      </c>
    </row>
    <row r="420" spans="1:14" s="293" customFormat="1" ht="56.25" customHeight="1" thickBot="1">
      <c r="A420" s="51"/>
      <c r="B420" s="253"/>
      <c r="C420" s="253"/>
      <c r="D420" s="253"/>
      <c r="E420" s="254" t="s">
        <v>87</v>
      </c>
      <c r="F420" s="255" t="s">
        <v>57</v>
      </c>
      <c r="G420" s="256"/>
      <c r="H420" s="253"/>
      <c r="I420" s="253"/>
      <c r="J420" s="253"/>
      <c r="K420" s="253"/>
      <c r="L420" s="253"/>
      <c r="M420" s="253"/>
      <c r="N420" s="257"/>
    </row>
    <row r="421" spans="1:14" s="293" customFormat="1" ht="21" thickBot="1">
      <c r="A421" s="963" t="s">
        <v>31</v>
      </c>
      <c r="B421" s="964"/>
      <c r="C421" s="964"/>
      <c r="D421" s="964"/>
      <c r="E421" s="964"/>
      <c r="F421" s="964"/>
      <c r="G421" s="964"/>
      <c r="H421" s="964"/>
      <c r="I421" s="964"/>
      <c r="J421" s="964"/>
      <c r="K421" s="964"/>
      <c r="L421" s="964"/>
      <c r="M421" s="964"/>
      <c r="N421" s="974"/>
    </row>
    <row r="422" spans="1:14" s="293" customFormat="1" ht="19.5">
      <c r="A422" s="859" t="s">
        <v>12</v>
      </c>
      <c r="B422" s="5" t="s">
        <v>23</v>
      </c>
      <c r="C422" s="61"/>
      <c r="D422" s="62"/>
      <c r="E422" s="61"/>
      <c r="F422" s="61"/>
      <c r="G422" s="61"/>
      <c r="H422" s="61"/>
      <c r="I422" s="64"/>
      <c r="J422" s="63"/>
      <c r="K422" s="63"/>
      <c r="L422" s="64"/>
      <c r="M422" s="64"/>
      <c r="N422" s="65"/>
    </row>
    <row r="423" spans="1:14" s="293" customFormat="1">
      <c r="A423" s="962"/>
      <c r="B423" s="258" t="s">
        <v>24</v>
      </c>
      <c r="C423" s="20"/>
      <c r="D423" s="240"/>
      <c r="E423" s="20"/>
      <c r="F423" s="20"/>
      <c r="G423" s="20"/>
      <c r="H423" s="20"/>
      <c r="I423" s="20"/>
      <c r="J423" s="29"/>
      <c r="K423" s="29"/>
      <c r="L423" s="20"/>
      <c r="M423" s="20"/>
      <c r="N423" s="21"/>
    </row>
    <row r="424" spans="1:14" s="293" customFormat="1" ht="19.5">
      <c r="A424" s="10"/>
      <c r="B424" s="11" t="s">
        <v>14</v>
      </c>
      <c r="C424" s="924" t="s">
        <v>15</v>
      </c>
      <c r="D424" s="925"/>
      <c r="E424" s="925"/>
      <c r="F424" s="925"/>
      <c r="G424" s="925"/>
      <c r="H424" s="925"/>
      <c r="I424" s="925"/>
      <c r="J424" s="925"/>
      <c r="K424" s="546"/>
      <c r="L424" s="926"/>
      <c r="M424" s="926"/>
      <c r="N424" s="927"/>
    </row>
    <row r="425" spans="1:14" s="293" customFormat="1" ht="23.25">
      <c r="A425" s="872" t="s">
        <v>16</v>
      </c>
      <c r="B425" s="888" t="s">
        <v>33</v>
      </c>
      <c r="C425" s="875"/>
      <c r="D425" s="308" t="s">
        <v>17</v>
      </c>
      <c r="E425" s="56">
        <f t="shared" ref="E425:K425" si="406">SUM(E426:E428)</f>
        <v>0</v>
      </c>
      <c r="F425" s="56">
        <f t="shared" si="406"/>
        <v>0</v>
      </c>
      <c r="G425" s="56">
        <f t="shared" si="406"/>
        <v>0</v>
      </c>
      <c r="H425" s="56">
        <f t="shared" ref="H425" si="407">SUM(H426:H428)</f>
        <v>0</v>
      </c>
      <c r="I425" s="56">
        <f t="shared" ref="I425" si="408">SUM(I426:I428)</f>
        <v>0</v>
      </c>
      <c r="J425" s="934"/>
      <c r="K425" s="416">
        <f t="shared" si="406"/>
        <v>0</v>
      </c>
      <c r="L425" s="56">
        <f t="shared" ref="L425:M425" si="409">SUM(L426:L428)</f>
        <v>0</v>
      </c>
      <c r="M425" s="56">
        <f t="shared" si="409"/>
        <v>0</v>
      </c>
      <c r="N425" s="222">
        <f t="shared" ref="N425:N428" si="410">E425+H425+I425+K425+L425+M425</f>
        <v>0</v>
      </c>
    </row>
    <row r="426" spans="1:14" s="293" customFormat="1" ht="23.25">
      <c r="A426" s="873"/>
      <c r="B426" s="893"/>
      <c r="C426" s="876"/>
      <c r="D426" s="231" t="s">
        <v>18</v>
      </c>
      <c r="E426" s="197"/>
      <c r="F426" s="197"/>
      <c r="G426" s="197"/>
      <c r="H426" s="197"/>
      <c r="I426" s="198"/>
      <c r="J426" s="935"/>
      <c r="K426" s="564"/>
      <c r="L426" s="198"/>
      <c r="M426" s="198"/>
      <c r="N426" s="222">
        <f t="shared" si="410"/>
        <v>0</v>
      </c>
    </row>
    <row r="427" spans="1:14" s="293" customFormat="1" ht="23.25">
      <c r="A427" s="873"/>
      <c r="B427" s="893"/>
      <c r="C427" s="876"/>
      <c r="D427" s="231" t="s">
        <v>10</v>
      </c>
      <c r="E427" s="197"/>
      <c r="F427" s="197"/>
      <c r="G427" s="197"/>
      <c r="H427" s="197"/>
      <c r="I427" s="198"/>
      <c r="J427" s="935"/>
      <c r="K427" s="564"/>
      <c r="L427" s="198"/>
      <c r="M427" s="198"/>
      <c r="N427" s="222">
        <f t="shared" si="410"/>
        <v>0</v>
      </c>
    </row>
    <row r="428" spans="1:14" s="293" customFormat="1" ht="23.25">
      <c r="A428" s="874"/>
      <c r="B428" s="894"/>
      <c r="C428" s="877"/>
      <c r="D428" s="262" t="s">
        <v>11</v>
      </c>
      <c r="E428" s="199"/>
      <c r="F428" s="199"/>
      <c r="G428" s="199"/>
      <c r="H428" s="199"/>
      <c r="I428" s="198"/>
      <c r="J428" s="936"/>
      <c r="K428" s="565"/>
      <c r="L428" s="198"/>
      <c r="M428" s="198"/>
      <c r="N428" s="222">
        <f t="shared" si="410"/>
        <v>0</v>
      </c>
    </row>
    <row r="429" spans="1:14" s="293" customFormat="1" ht="40.5">
      <c r="A429" s="937">
        <v>1</v>
      </c>
      <c r="B429" s="55" t="s">
        <v>51</v>
      </c>
      <c r="C429" s="939"/>
      <c r="D429" s="305" t="s">
        <v>9</v>
      </c>
      <c r="E429" s="203">
        <f>E430+E431+E432</f>
        <v>0</v>
      </c>
      <c r="F429" s="203">
        <f t="shared" ref="F429:K429" si="411">F430+F431+F432</f>
        <v>0</v>
      </c>
      <c r="G429" s="203">
        <f t="shared" si="411"/>
        <v>0</v>
      </c>
      <c r="H429" s="203">
        <f t="shared" ref="H429:I429" si="412">H430+H431+H432</f>
        <v>0</v>
      </c>
      <c r="I429" s="203">
        <f t="shared" si="412"/>
        <v>0</v>
      </c>
      <c r="J429" s="1081" t="s">
        <v>348</v>
      </c>
      <c r="K429" s="488">
        <f t="shared" si="411"/>
        <v>0</v>
      </c>
      <c r="L429" s="203">
        <f t="shared" ref="L429:M429" si="413">L430+L431+L432</f>
        <v>0</v>
      </c>
      <c r="M429" s="203">
        <f t="shared" si="413"/>
        <v>0</v>
      </c>
      <c r="N429" s="525">
        <f>SUM(N430:N432)</f>
        <v>0</v>
      </c>
    </row>
    <row r="430" spans="1:14" s="293" customFormat="1" ht="23.25">
      <c r="A430" s="937"/>
      <c r="B430" s="944" t="str">
        <f>F420</f>
        <v>БЕЗОПАСНЫЕ И КАЧЕСТВЕННЫЕ АВТОМОБИЛЬНЫЕ ДОРОГИ</v>
      </c>
      <c r="C430" s="939"/>
      <c r="D430" s="306" t="s">
        <v>18</v>
      </c>
      <c r="E430" s="205"/>
      <c r="F430" s="205"/>
      <c r="G430" s="205"/>
      <c r="H430" s="205"/>
      <c r="I430" s="206"/>
      <c r="J430" s="935"/>
      <c r="K430" s="489"/>
      <c r="L430" s="206"/>
      <c r="M430" s="206"/>
      <c r="N430" s="525">
        <f t="shared" ref="N430:N432" si="414">E430+H430+I430+K430+L430+M430</f>
        <v>0</v>
      </c>
    </row>
    <row r="431" spans="1:14" s="293" customFormat="1" ht="23.25">
      <c r="A431" s="937"/>
      <c r="B431" s="945"/>
      <c r="C431" s="939"/>
      <c r="D431" s="306" t="s">
        <v>10</v>
      </c>
      <c r="E431" s="205"/>
      <c r="F431" s="205"/>
      <c r="G431" s="205"/>
      <c r="H431" s="205"/>
      <c r="I431" s="206"/>
      <c r="J431" s="935"/>
      <c r="K431" s="489"/>
      <c r="L431" s="206"/>
      <c r="M431" s="206"/>
      <c r="N431" s="525">
        <f t="shared" si="414"/>
        <v>0</v>
      </c>
    </row>
    <row r="432" spans="1:14" s="293" customFormat="1" ht="47.25" customHeight="1" thickBot="1">
      <c r="A432" s="938"/>
      <c r="B432" s="946"/>
      <c r="C432" s="940"/>
      <c r="D432" s="307" t="s">
        <v>11</v>
      </c>
      <c r="E432" s="207"/>
      <c r="F432" s="207"/>
      <c r="G432" s="207"/>
      <c r="H432" s="207"/>
      <c r="I432" s="208"/>
      <c r="J432" s="1082"/>
      <c r="K432" s="490"/>
      <c r="L432" s="208"/>
      <c r="M432" s="208"/>
      <c r="N432" s="525">
        <f t="shared" si="414"/>
        <v>0</v>
      </c>
    </row>
    <row r="433" spans="1:14" s="293" customFormat="1" ht="65.25" customHeight="1" thickBot="1">
      <c r="A433" s="51"/>
      <c r="B433" s="52"/>
      <c r="C433" s="52"/>
      <c r="D433" s="52"/>
      <c r="E433" s="77" t="s">
        <v>88</v>
      </c>
      <c r="F433" s="76" t="s">
        <v>58</v>
      </c>
      <c r="G433" s="78"/>
      <c r="H433" s="52"/>
      <c r="I433" s="52"/>
      <c r="J433" s="52"/>
      <c r="K433" s="52"/>
      <c r="L433" s="52"/>
      <c r="M433" s="52"/>
      <c r="N433" s="53"/>
    </row>
    <row r="434" spans="1:14" s="293" customFormat="1" ht="21" thickBot="1">
      <c r="A434" s="963" t="s">
        <v>31</v>
      </c>
      <c r="B434" s="964"/>
      <c r="C434" s="964"/>
      <c r="D434" s="964"/>
      <c r="E434" s="964"/>
      <c r="F434" s="964"/>
      <c r="G434" s="964"/>
      <c r="H434" s="964"/>
      <c r="I434" s="964"/>
      <c r="J434" s="964"/>
      <c r="K434" s="964"/>
      <c r="L434" s="964"/>
      <c r="M434" s="964"/>
      <c r="N434" s="974"/>
    </row>
    <row r="435" spans="1:14" s="293" customFormat="1" ht="19.5">
      <c r="A435" s="859" t="s">
        <v>12</v>
      </c>
      <c r="B435" s="5" t="s">
        <v>23</v>
      </c>
      <c r="C435" s="61"/>
      <c r="D435" s="62"/>
      <c r="E435" s="61"/>
      <c r="F435" s="61"/>
      <c r="G435" s="61"/>
      <c r="H435" s="61"/>
      <c r="I435" s="64"/>
      <c r="J435" s="63"/>
      <c r="K435" s="63"/>
      <c r="L435" s="64"/>
      <c r="M435" s="64"/>
      <c r="N435" s="65"/>
    </row>
    <row r="436" spans="1:14" s="293" customFormat="1">
      <c r="A436" s="962"/>
      <c r="B436" s="258" t="s">
        <v>24</v>
      </c>
      <c r="C436" s="20"/>
      <c r="D436" s="240"/>
      <c r="E436" s="20"/>
      <c r="F436" s="20"/>
      <c r="G436" s="20"/>
      <c r="H436" s="20"/>
      <c r="I436" s="20"/>
      <c r="J436" s="29"/>
      <c r="K436" s="29"/>
      <c r="L436" s="20"/>
      <c r="M436" s="20"/>
      <c r="N436" s="21"/>
    </row>
    <row r="437" spans="1:14" s="293" customFormat="1" ht="19.5">
      <c r="A437" s="10"/>
      <c r="B437" s="11" t="s">
        <v>14</v>
      </c>
      <c r="C437" s="924" t="s">
        <v>15</v>
      </c>
      <c r="D437" s="925"/>
      <c r="E437" s="925"/>
      <c r="F437" s="925"/>
      <c r="G437" s="925"/>
      <c r="H437" s="925"/>
      <c r="I437" s="925"/>
      <c r="J437" s="925"/>
      <c r="K437" s="546"/>
      <c r="L437" s="926"/>
      <c r="M437" s="926"/>
      <c r="N437" s="927"/>
    </row>
    <row r="438" spans="1:14" s="293" customFormat="1" ht="23.25">
      <c r="A438" s="872" t="s">
        <v>16</v>
      </c>
      <c r="B438" s="888" t="s">
        <v>33</v>
      </c>
      <c r="C438" s="875"/>
      <c r="D438" s="308" t="s">
        <v>17</v>
      </c>
      <c r="E438" s="56">
        <f t="shared" ref="E438:K438" si="415">SUM(E439:E441)</f>
        <v>0</v>
      </c>
      <c r="F438" s="56">
        <f t="shared" si="415"/>
        <v>0</v>
      </c>
      <c r="G438" s="56">
        <f t="shared" si="415"/>
        <v>0</v>
      </c>
      <c r="H438" s="56">
        <f t="shared" ref="H438:I438" si="416">SUM(H439:H441)</f>
        <v>0</v>
      </c>
      <c r="I438" s="56">
        <f t="shared" si="416"/>
        <v>0</v>
      </c>
      <c r="J438" s="934"/>
      <c r="K438" s="416">
        <f t="shared" si="415"/>
        <v>0</v>
      </c>
      <c r="L438" s="56">
        <f t="shared" ref="L438:M438" si="417">SUM(L439:L441)</f>
        <v>0</v>
      </c>
      <c r="M438" s="56">
        <f t="shared" si="417"/>
        <v>0</v>
      </c>
      <c r="N438" s="222">
        <f t="shared" ref="N438:N441" si="418">E438+H438+I438+K438+L438+M438</f>
        <v>0</v>
      </c>
    </row>
    <row r="439" spans="1:14" s="293" customFormat="1" ht="23.25">
      <c r="A439" s="873"/>
      <c r="B439" s="893"/>
      <c r="C439" s="876"/>
      <c r="D439" s="231" t="s">
        <v>18</v>
      </c>
      <c r="E439" s="197"/>
      <c r="F439" s="197"/>
      <c r="G439" s="197"/>
      <c r="H439" s="197"/>
      <c r="I439" s="198"/>
      <c r="J439" s="935"/>
      <c r="K439" s="564"/>
      <c r="L439" s="198"/>
      <c r="M439" s="198"/>
      <c r="N439" s="222">
        <f t="shared" si="418"/>
        <v>0</v>
      </c>
    </row>
    <row r="440" spans="1:14" s="293" customFormat="1" ht="23.25">
      <c r="A440" s="873"/>
      <c r="B440" s="893"/>
      <c r="C440" s="876"/>
      <c r="D440" s="231" t="s">
        <v>10</v>
      </c>
      <c r="E440" s="197"/>
      <c r="F440" s="197"/>
      <c r="G440" s="197"/>
      <c r="H440" s="197"/>
      <c r="I440" s="198"/>
      <c r="J440" s="935"/>
      <c r="K440" s="564"/>
      <c r="L440" s="198"/>
      <c r="M440" s="198"/>
      <c r="N440" s="222">
        <f t="shared" si="418"/>
        <v>0</v>
      </c>
    </row>
    <row r="441" spans="1:14" s="293" customFormat="1" ht="23.25">
      <c r="A441" s="874"/>
      <c r="B441" s="894"/>
      <c r="C441" s="877"/>
      <c r="D441" s="262" t="s">
        <v>11</v>
      </c>
      <c r="E441" s="199"/>
      <c r="F441" s="199"/>
      <c r="G441" s="199"/>
      <c r="H441" s="199"/>
      <c r="I441" s="198"/>
      <c r="J441" s="936"/>
      <c r="K441" s="565"/>
      <c r="L441" s="198"/>
      <c r="M441" s="198"/>
      <c r="N441" s="222">
        <f t="shared" si="418"/>
        <v>0</v>
      </c>
    </row>
    <row r="442" spans="1:14" s="293" customFormat="1" ht="19.5">
      <c r="A442" s="860" t="s">
        <v>13</v>
      </c>
      <c r="B442" s="22" t="s">
        <v>23</v>
      </c>
      <c r="C442" s="31"/>
      <c r="D442" s="32"/>
      <c r="E442" s="200"/>
      <c r="F442" s="200"/>
      <c r="G442" s="200"/>
      <c r="H442" s="200"/>
      <c r="I442" s="198"/>
      <c r="J442" s="201"/>
      <c r="K442" s="855"/>
      <c r="L442" s="198"/>
      <c r="M442" s="198"/>
      <c r="N442" s="202"/>
    </row>
    <row r="443" spans="1:14" s="293" customFormat="1">
      <c r="A443" s="962"/>
      <c r="B443" s="258" t="s">
        <v>24</v>
      </c>
      <c r="C443" s="20"/>
      <c r="D443" s="240"/>
      <c r="E443" s="20"/>
      <c r="F443" s="20"/>
      <c r="G443" s="20"/>
      <c r="H443" s="20"/>
      <c r="I443" s="20"/>
      <c r="J443" s="29"/>
      <c r="K443" s="29"/>
      <c r="L443" s="20"/>
      <c r="M443" s="20"/>
      <c r="N443" s="21"/>
    </row>
    <row r="444" spans="1:14" s="293" customFormat="1" ht="40.5" customHeight="1">
      <c r="A444" s="937">
        <v>1</v>
      </c>
      <c r="B444" s="55" t="s">
        <v>51</v>
      </c>
      <c r="C444" s="939"/>
      <c r="D444" s="305" t="s">
        <v>9</v>
      </c>
      <c r="E444" s="203">
        <f>E445+E446+E447</f>
        <v>0</v>
      </c>
      <c r="F444" s="203">
        <f t="shared" ref="F444:G444" si="419">F445+F446+F447</f>
        <v>0</v>
      </c>
      <c r="G444" s="203">
        <f t="shared" si="419"/>
        <v>0</v>
      </c>
      <c r="H444" s="203">
        <f t="shared" ref="H444:I444" si="420">H445+H446+H447</f>
        <v>0</v>
      </c>
      <c r="I444" s="203">
        <f t="shared" si="420"/>
        <v>0</v>
      </c>
      <c r="J444" s="1081" t="s">
        <v>349</v>
      </c>
      <c r="K444" s="488">
        <f t="shared" ref="K444" si="421">K445+K446+K447</f>
        <v>0</v>
      </c>
      <c r="L444" s="203">
        <f t="shared" ref="L444:M444" si="422">L445+L446+L447</f>
        <v>0</v>
      </c>
      <c r="M444" s="203">
        <f t="shared" si="422"/>
        <v>0</v>
      </c>
      <c r="N444" s="525">
        <f>SUM(N445:N447)</f>
        <v>0</v>
      </c>
    </row>
    <row r="445" spans="1:14" s="293" customFormat="1" ht="23.25">
      <c r="A445" s="937"/>
      <c r="B445" s="944" t="str">
        <f>F433</f>
        <v>ПРОИЗВОДИТЕЛЬНОСТЬ ТРУДА</v>
      </c>
      <c r="C445" s="939"/>
      <c r="D445" s="306" t="s">
        <v>18</v>
      </c>
      <c r="E445" s="205"/>
      <c r="F445" s="205"/>
      <c r="G445" s="205"/>
      <c r="H445" s="205"/>
      <c r="I445" s="206"/>
      <c r="J445" s="935"/>
      <c r="K445" s="489"/>
      <c r="L445" s="206"/>
      <c r="M445" s="206"/>
      <c r="N445" s="525">
        <f t="shared" ref="N445:N447" si="423">E445+H445+I445+K445+L445+M445</f>
        <v>0</v>
      </c>
    </row>
    <row r="446" spans="1:14" s="293" customFormat="1" ht="23.25">
      <c r="A446" s="937"/>
      <c r="B446" s="945"/>
      <c r="C446" s="939"/>
      <c r="D446" s="306" t="s">
        <v>10</v>
      </c>
      <c r="E446" s="205"/>
      <c r="F446" s="205"/>
      <c r="G446" s="205"/>
      <c r="H446" s="205"/>
      <c r="I446" s="206"/>
      <c r="J446" s="935"/>
      <c r="K446" s="489"/>
      <c r="L446" s="206"/>
      <c r="M446" s="206"/>
      <c r="N446" s="525">
        <f t="shared" si="423"/>
        <v>0</v>
      </c>
    </row>
    <row r="447" spans="1:14" s="293" customFormat="1" ht="52.5" customHeight="1" thickBot="1">
      <c r="A447" s="938"/>
      <c r="B447" s="946"/>
      <c r="C447" s="940"/>
      <c r="D447" s="307" t="s">
        <v>11</v>
      </c>
      <c r="E447" s="207"/>
      <c r="F447" s="207"/>
      <c r="G447" s="207"/>
      <c r="H447" s="207"/>
      <c r="I447" s="208"/>
      <c r="J447" s="1082"/>
      <c r="K447" s="490"/>
      <c r="L447" s="208"/>
      <c r="M447" s="208"/>
      <c r="N447" s="525">
        <f t="shared" si="423"/>
        <v>0</v>
      </c>
    </row>
    <row r="448" spans="1:14" s="293" customFormat="1" ht="48.75" customHeight="1" thickBot="1">
      <c r="A448" s="51"/>
      <c r="B448" s="52"/>
      <c r="C448" s="52"/>
      <c r="D448" s="52"/>
      <c r="E448" s="77" t="s">
        <v>89</v>
      </c>
      <c r="F448" s="76" t="s">
        <v>59</v>
      </c>
      <c r="G448" s="78"/>
      <c r="H448" s="52"/>
      <c r="I448" s="52"/>
      <c r="J448" s="52"/>
      <c r="K448" s="52"/>
      <c r="L448" s="52"/>
      <c r="M448" s="52"/>
      <c r="N448" s="53"/>
    </row>
    <row r="449" spans="1:14" s="293" customFormat="1" ht="21" customHeight="1" thickBot="1">
      <c r="A449" s="963" t="s">
        <v>31</v>
      </c>
      <c r="B449" s="964"/>
      <c r="C449" s="964"/>
      <c r="D449" s="964"/>
      <c r="E449" s="964"/>
      <c r="F449" s="964"/>
      <c r="G449" s="964"/>
      <c r="H449" s="964"/>
      <c r="I449" s="964"/>
      <c r="J449" s="964"/>
      <c r="K449" s="964"/>
      <c r="L449" s="964"/>
      <c r="M449" s="964"/>
      <c r="N449" s="974"/>
    </row>
    <row r="450" spans="1:14" s="293" customFormat="1" ht="19.5">
      <c r="A450" s="859" t="s">
        <v>12</v>
      </c>
      <c r="B450" s="5" t="s">
        <v>23</v>
      </c>
      <c r="C450" s="61"/>
      <c r="D450" s="62"/>
      <c r="E450" s="61"/>
      <c r="F450" s="61"/>
      <c r="G450" s="61"/>
      <c r="H450" s="61"/>
      <c r="I450" s="64"/>
      <c r="J450" s="63"/>
      <c r="K450" s="63"/>
      <c r="L450" s="64"/>
      <c r="M450" s="64"/>
      <c r="N450" s="65"/>
    </row>
    <row r="451" spans="1:14" s="293" customFormat="1">
      <c r="A451" s="962"/>
      <c r="B451" s="258" t="s">
        <v>24</v>
      </c>
      <c r="C451" s="20"/>
      <c r="D451" s="240"/>
      <c r="E451" s="20"/>
      <c r="F451" s="20"/>
      <c r="G451" s="20"/>
      <c r="H451" s="20"/>
      <c r="I451" s="20"/>
      <c r="J451" s="29"/>
      <c r="K451" s="29"/>
      <c r="L451" s="20"/>
      <c r="M451" s="20"/>
      <c r="N451" s="21"/>
    </row>
    <row r="452" spans="1:14" s="293" customFormat="1" ht="19.5">
      <c r="A452" s="10"/>
      <c r="B452" s="11" t="s">
        <v>14</v>
      </c>
      <c r="C452" s="924" t="s">
        <v>15</v>
      </c>
      <c r="D452" s="925"/>
      <c r="E452" s="925"/>
      <c r="F452" s="925"/>
      <c r="G452" s="925"/>
      <c r="H452" s="925"/>
      <c r="I452" s="925"/>
      <c r="J452" s="925"/>
      <c r="K452" s="546"/>
      <c r="L452" s="926"/>
      <c r="M452" s="926"/>
      <c r="N452" s="927"/>
    </row>
    <row r="453" spans="1:14" s="293" customFormat="1" ht="22.5" customHeight="1">
      <c r="A453" s="872" t="s">
        <v>16</v>
      </c>
      <c r="B453" s="888" t="s">
        <v>33</v>
      </c>
      <c r="C453" s="875"/>
      <c r="D453" s="308" t="s">
        <v>17</v>
      </c>
      <c r="E453" s="56">
        <f t="shared" ref="E453:G453" si="424">SUM(E454:E456)</f>
        <v>0</v>
      </c>
      <c r="F453" s="56">
        <f t="shared" si="424"/>
        <v>0</v>
      </c>
      <c r="G453" s="56">
        <f t="shared" si="424"/>
        <v>0</v>
      </c>
      <c r="H453" s="56">
        <f t="shared" ref="H453:I453" si="425">SUM(H454:H456)</f>
        <v>0</v>
      </c>
      <c r="I453" s="56">
        <f t="shared" si="425"/>
        <v>0</v>
      </c>
      <c r="J453" s="934"/>
      <c r="K453" s="416">
        <f t="shared" ref="K453" si="426">SUM(K454:K456)</f>
        <v>0</v>
      </c>
      <c r="L453" s="56">
        <f t="shared" ref="L453:M453" si="427">SUM(L454:L456)</f>
        <v>0</v>
      </c>
      <c r="M453" s="56">
        <f t="shared" si="427"/>
        <v>0</v>
      </c>
      <c r="N453" s="222">
        <f t="shared" ref="N453:N456" si="428">E453+H453+I453+K453+L453+M453</f>
        <v>0</v>
      </c>
    </row>
    <row r="454" spans="1:14" s="293" customFormat="1" ht="23.25">
      <c r="A454" s="873"/>
      <c r="B454" s="893"/>
      <c r="C454" s="876"/>
      <c r="D454" s="231" t="s">
        <v>18</v>
      </c>
      <c r="E454" s="197"/>
      <c r="F454" s="197"/>
      <c r="G454" s="197"/>
      <c r="H454" s="197"/>
      <c r="I454" s="198"/>
      <c r="J454" s="935"/>
      <c r="K454" s="420"/>
      <c r="L454" s="198"/>
      <c r="M454" s="198"/>
      <c r="N454" s="222">
        <f t="shared" si="428"/>
        <v>0</v>
      </c>
    </row>
    <row r="455" spans="1:14" s="293" customFormat="1" ht="23.25">
      <c r="A455" s="873"/>
      <c r="B455" s="893"/>
      <c r="C455" s="876"/>
      <c r="D455" s="231" t="s">
        <v>10</v>
      </c>
      <c r="E455" s="197"/>
      <c r="F455" s="197"/>
      <c r="G455" s="197"/>
      <c r="H455" s="197"/>
      <c r="I455" s="198"/>
      <c r="J455" s="935"/>
      <c r="K455" s="420"/>
      <c r="L455" s="198"/>
      <c r="M455" s="198"/>
      <c r="N455" s="222">
        <f t="shared" si="428"/>
        <v>0</v>
      </c>
    </row>
    <row r="456" spans="1:14" s="293" customFormat="1" ht="23.25">
      <c r="A456" s="874"/>
      <c r="B456" s="894"/>
      <c r="C456" s="877"/>
      <c r="D456" s="262" t="s">
        <v>11</v>
      </c>
      <c r="E456" s="199"/>
      <c r="F456" s="199"/>
      <c r="G456" s="199"/>
      <c r="H456" s="199"/>
      <c r="I456" s="198"/>
      <c r="J456" s="936"/>
      <c r="K456" s="498"/>
      <c r="L456" s="198"/>
      <c r="M456" s="198"/>
      <c r="N456" s="222">
        <f t="shared" si="428"/>
        <v>0</v>
      </c>
    </row>
    <row r="457" spans="1:14" s="293" customFormat="1" ht="40.5">
      <c r="A457" s="937">
        <v>1</v>
      </c>
      <c r="B457" s="55" t="s">
        <v>51</v>
      </c>
      <c r="C457" s="939"/>
      <c r="D457" s="305" t="s">
        <v>9</v>
      </c>
      <c r="E457" s="203">
        <f>E458+E459+E460</f>
        <v>0</v>
      </c>
      <c r="F457" s="203">
        <f t="shared" ref="F457:G457" si="429">F458+F459+F460</f>
        <v>0</v>
      </c>
      <c r="G457" s="203">
        <f t="shared" si="429"/>
        <v>0</v>
      </c>
      <c r="H457" s="203">
        <f t="shared" ref="H457:I457" si="430">H458+H459+H460</f>
        <v>0</v>
      </c>
      <c r="I457" s="203">
        <f t="shared" si="430"/>
        <v>0</v>
      </c>
      <c r="J457" s="1081" t="s">
        <v>284</v>
      </c>
      <c r="K457" s="488">
        <f t="shared" ref="K457" si="431">K458+K459+K460</f>
        <v>0</v>
      </c>
      <c r="L457" s="203">
        <f t="shared" ref="L457:M457" si="432">L458+L459+L460</f>
        <v>0</v>
      </c>
      <c r="M457" s="203">
        <f t="shared" si="432"/>
        <v>0</v>
      </c>
      <c r="N457" s="525">
        <f>SUM(N458:N460)</f>
        <v>0</v>
      </c>
    </row>
    <row r="458" spans="1:14" s="293" customFormat="1" ht="20.25" customHeight="1">
      <c r="A458" s="937"/>
      <c r="B458" s="944" t="str">
        <f>F448</f>
        <v>НАУКА</v>
      </c>
      <c r="C458" s="939"/>
      <c r="D458" s="306" t="s">
        <v>18</v>
      </c>
      <c r="E458" s="205"/>
      <c r="F458" s="205"/>
      <c r="G458" s="205"/>
      <c r="H458" s="205"/>
      <c r="I458" s="206"/>
      <c r="J458" s="935"/>
      <c r="K458" s="489"/>
      <c r="L458" s="206"/>
      <c r="M458" s="206"/>
      <c r="N458" s="525">
        <f t="shared" ref="N458:N460" si="433">E458+H458+I458+K458+L458+M458</f>
        <v>0</v>
      </c>
    </row>
    <row r="459" spans="1:14" s="293" customFormat="1" ht="20.25" customHeight="1">
      <c r="A459" s="937"/>
      <c r="B459" s="945"/>
      <c r="C459" s="939"/>
      <c r="D459" s="306" t="s">
        <v>10</v>
      </c>
      <c r="E459" s="205"/>
      <c r="F459" s="205"/>
      <c r="G459" s="205"/>
      <c r="H459" s="205"/>
      <c r="I459" s="206"/>
      <c r="J459" s="935"/>
      <c r="K459" s="489"/>
      <c r="L459" s="206"/>
      <c r="M459" s="206"/>
      <c r="N459" s="525">
        <f t="shared" si="433"/>
        <v>0</v>
      </c>
    </row>
    <row r="460" spans="1:14" s="293" customFormat="1" ht="27" customHeight="1" thickBot="1">
      <c r="A460" s="938"/>
      <c r="B460" s="946"/>
      <c r="C460" s="940"/>
      <c r="D460" s="307" t="s">
        <v>11</v>
      </c>
      <c r="E460" s="207"/>
      <c r="F460" s="207"/>
      <c r="G460" s="207"/>
      <c r="H460" s="207"/>
      <c r="I460" s="208"/>
      <c r="J460" s="1082"/>
      <c r="K460" s="490"/>
      <c r="L460" s="208"/>
      <c r="M460" s="208"/>
      <c r="N460" s="525">
        <f t="shared" si="433"/>
        <v>0</v>
      </c>
    </row>
    <row r="461" spans="1:14" s="293" customFormat="1" ht="48.75" customHeight="1" thickBot="1">
      <c r="A461" s="51"/>
      <c r="B461" s="52"/>
      <c r="C461" s="52"/>
      <c r="D461" s="52"/>
      <c r="E461" s="77" t="s">
        <v>90</v>
      </c>
      <c r="F461" s="76" t="s">
        <v>60</v>
      </c>
      <c r="G461" s="78"/>
      <c r="H461" s="52"/>
      <c r="I461" s="52"/>
      <c r="J461" s="52"/>
      <c r="K461" s="52"/>
      <c r="L461" s="52"/>
      <c r="M461" s="52"/>
      <c r="N461" s="53"/>
    </row>
    <row r="462" spans="1:14" s="293" customFormat="1" ht="21" customHeight="1" thickBot="1">
      <c r="A462" s="971" t="s">
        <v>397</v>
      </c>
      <c r="B462" s="972"/>
      <c r="C462" s="972"/>
      <c r="D462" s="972"/>
      <c r="E462" s="972"/>
      <c r="F462" s="972"/>
      <c r="G462" s="972"/>
      <c r="H462" s="972"/>
      <c r="I462" s="972"/>
      <c r="J462" s="972"/>
      <c r="K462" s="972"/>
      <c r="L462" s="972"/>
      <c r="M462" s="972"/>
      <c r="N462" s="973"/>
    </row>
    <row r="463" spans="1:14" s="293" customFormat="1" ht="136.5">
      <c r="A463" s="556" t="s">
        <v>12</v>
      </c>
      <c r="B463" s="22" t="s">
        <v>244</v>
      </c>
      <c r="C463" s="31"/>
      <c r="D463" s="32"/>
      <c r="E463" s="31"/>
      <c r="F463" s="31"/>
      <c r="G463" s="31"/>
      <c r="H463" s="31"/>
      <c r="I463" s="238"/>
      <c r="J463" s="237"/>
      <c r="K463" s="237"/>
      <c r="L463" s="238"/>
      <c r="M463" s="238"/>
      <c r="N463" s="239"/>
    </row>
    <row r="464" spans="1:14" s="293" customFormat="1">
      <c r="A464" s="556"/>
      <c r="B464" s="258" t="s">
        <v>95</v>
      </c>
      <c r="C464" s="20">
        <v>100</v>
      </c>
      <c r="D464" s="240">
        <v>43465</v>
      </c>
      <c r="E464" s="20">
        <v>100</v>
      </c>
      <c r="F464" s="573"/>
      <c r="G464" s="574">
        <v>100</v>
      </c>
      <c r="H464" s="20">
        <v>100</v>
      </c>
      <c r="I464" s="20">
        <v>100</v>
      </c>
      <c r="J464" s="353"/>
      <c r="K464" s="353"/>
      <c r="L464" s="20">
        <v>100</v>
      </c>
      <c r="M464" s="20">
        <v>100</v>
      </c>
      <c r="N464" s="21">
        <v>100</v>
      </c>
    </row>
    <row r="465" spans="1:14" s="293" customFormat="1" ht="97.5">
      <c r="A465" s="556"/>
      <c r="B465" s="22" t="s">
        <v>245</v>
      </c>
      <c r="C465" s="575"/>
      <c r="D465" s="576"/>
      <c r="E465" s="575"/>
      <c r="F465" s="856"/>
      <c r="G465" s="856"/>
      <c r="H465" s="575"/>
      <c r="I465" s="575"/>
      <c r="J465" s="575"/>
      <c r="K465" s="575"/>
      <c r="L465" s="575"/>
      <c r="M465" s="575"/>
      <c r="N465" s="575"/>
    </row>
    <row r="466" spans="1:14" s="293" customFormat="1">
      <c r="A466" s="556"/>
      <c r="B466" s="258" t="s">
        <v>95</v>
      </c>
      <c r="C466" s="20">
        <v>100</v>
      </c>
      <c r="D466" s="240">
        <v>43465</v>
      </c>
      <c r="E466" s="20">
        <v>100</v>
      </c>
      <c r="F466" s="573"/>
      <c r="G466" s="574">
        <v>100</v>
      </c>
      <c r="H466" s="20">
        <v>100</v>
      </c>
      <c r="I466" s="20">
        <v>100</v>
      </c>
      <c r="J466" s="353"/>
      <c r="K466" s="353"/>
      <c r="L466" s="20">
        <v>100</v>
      </c>
      <c r="M466" s="20">
        <v>100</v>
      </c>
      <c r="N466" s="21">
        <v>100</v>
      </c>
    </row>
    <row r="467" spans="1:14" s="293" customFormat="1" ht="156">
      <c r="A467" s="860" t="s">
        <v>77</v>
      </c>
      <c r="B467" s="567" t="s">
        <v>247</v>
      </c>
      <c r="C467" s="344"/>
      <c r="D467" s="354"/>
      <c r="E467" s="344"/>
      <c r="F467" s="344"/>
      <c r="G467" s="344"/>
      <c r="H467" s="344"/>
      <c r="I467" s="344"/>
      <c r="J467" s="568"/>
      <c r="K467" s="344"/>
      <c r="L467" s="344"/>
      <c r="M467" s="344"/>
      <c r="N467" s="355"/>
    </row>
    <row r="468" spans="1:14" s="293" customFormat="1">
      <c r="A468" s="962"/>
      <c r="B468" s="258" t="s">
        <v>95</v>
      </c>
      <c r="C468" s="20"/>
      <c r="D468" s="240">
        <v>43465</v>
      </c>
      <c r="E468" s="20">
        <v>1</v>
      </c>
      <c r="F468" s="20">
        <v>0</v>
      </c>
      <c r="G468" s="319">
        <v>1</v>
      </c>
      <c r="H468" s="20">
        <v>1</v>
      </c>
      <c r="I468" s="20">
        <v>2</v>
      </c>
      <c r="J468" s="353"/>
      <c r="K468" s="353">
        <v>1</v>
      </c>
      <c r="L468" s="20">
        <v>2</v>
      </c>
      <c r="M468" s="20">
        <v>2</v>
      </c>
      <c r="N468" s="21">
        <v>2</v>
      </c>
    </row>
    <row r="469" spans="1:14" s="293" customFormat="1" ht="19.5">
      <c r="A469" s="10"/>
      <c r="B469" s="11" t="s">
        <v>14</v>
      </c>
      <c r="C469" s="924" t="s">
        <v>15</v>
      </c>
      <c r="D469" s="925"/>
      <c r="E469" s="925"/>
      <c r="F469" s="925"/>
      <c r="G469" s="925"/>
      <c r="H469" s="925"/>
      <c r="I469" s="925"/>
      <c r="J469" s="925"/>
      <c r="K469" s="546"/>
      <c r="L469" s="926"/>
      <c r="M469" s="926"/>
      <c r="N469" s="927"/>
    </row>
    <row r="470" spans="1:14" s="293" customFormat="1" ht="22.5" customHeight="1">
      <c r="A470" s="1083" t="s">
        <v>398</v>
      </c>
      <c r="B470" s="1086" t="s">
        <v>399</v>
      </c>
      <c r="C470" s="875"/>
      <c r="D470" s="569" t="s">
        <v>17</v>
      </c>
      <c r="E470" s="56">
        <f t="shared" ref="E470:I470" si="434">SUM(E471:E473)</f>
        <v>0</v>
      </c>
      <c r="F470" s="56">
        <f t="shared" si="434"/>
        <v>0</v>
      </c>
      <c r="G470" s="56">
        <f t="shared" si="434"/>
        <v>0</v>
      </c>
      <c r="H470" s="56">
        <f t="shared" si="434"/>
        <v>0</v>
      </c>
      <c r="I470" s="56">
        <f t="shared" si="434"/>
        <v>0</v>
      </c>
      <c r="J470" s="869" t="s">
        <v>401</v>
      </c>
      <c r="K470" s="416">
        <f t="shared" ref="K470:M470" si="435">SUM(K471:K473)</f>
        <v>0</v>
      </c>
      <c r="L470" s="56">
        <f t="shared" si="435"/>
        <v>0</v>
      </c>
      <c r="M470" s="56">
        <f t="shared" si="435"/>
        <v>0</v>
      </c>
      <c r="N470" s="222">
        <f t="shared" ref="N470" si="436">E470+H470+I470+K470+L470+M470</f>
        <v>0</v>
      </c>
    </row>
    <row r="471" spans="1:14" s="293" customFormat="1" ht="23.25">
      <c r="A471" s="1084"/>
      <c r="B471" s="950"/>
      <c r="C471" s="876"/>
      <c r="D471" s="231" t="s">
        <v>18</v>
      </c>
      <c r="E471" s="252">
        <v>0</v>
      </c>
      <c r="F471" s="252">
        <v>0</v>
      </c>
      <c r="G471" s="252">
        <v>0</v>
      </c>
      <c r="H471" s="252">
        <v>0</v>
      </c>
      <c r="I471" s="252">
        <v>0</v>
      </c>
      <c r="J471" s="870"/>
      <c r="K471" s="485">
        <v>0</v>
      </c>
      <c r="L471" s="252">
        <v>0</v>
      </c>
      <c r="M471" s="252">
        <v>0</v>
      </c>
      <c r="N471" s="222">
        <f t="shared" ref="N471:N477" si="437">E471+H471+I471+K471+L471+M471</f>
        <v>0</v>
      </c>
    </row>
    <row r="472" spans="1:14" s="293" customFormat="1" ht="23.25">
      <c r="A472" s="1084"/>
      <c r="B472" s="950"/>
      <c r="C472" s="876"/>
      <c r="D472" s="231" t="s">
        <v>10</v>
      </c>
      <c r="E472" s="252">
        <v>0</v>
      </c>
      <c r="F472" s="252">
        <v>0</v>
      </c>
      <c r="G472" s="252">
        <v>0</v>
      </c>
      <c r="H472" s="252">
        <v>0</v>
      </c>
      <c r="I472" s="252">
        <v>0</v>
      </c>
      <c r="J472" s="870"/>
      <c r="K472" s="485">
        <v>0</v>
      </c>
      <c r="L472" s="252">
        <v>0</v>
      </c>
      <c r="M472" s="252">
        <v>0</v>
      </c>
      <c r="N472" s="222">
        <f t="shared" si="437"/>
        <v>0</v>
      </c>
    </row>
    <row r="473" spans="1:14" s="293" customFormat="1" ht="69" customHeight="1">
      <c r="A473" s="1085"/>
      <c r="B473" s="1087"/>
      <c r="C473" s="877"/>
      <c r="D473" s="262" t="s">
        <v>11</v>
      </c>
      <c r="E473" s="251">
        <v>0</v>
      </c>
      <c r="F473" s="251">
        <v>0</v>
      </c>
      <c r="G473" s="251">
        <v>0</v>
      </c>
      <c r="H473" s="251">
        <v>0</v>
      </c>
      <c r="I473" s="251">
        <v>0</v>
      </c>
      <c r="J473" s="871"/>
      <c r="K473" s="486">
        <v>0</v>
      </c>
      <c r="L473" s="251">
        <v>0</v>
      </c>
      <c r="M473" s="251">
        <v>0</v>
      </c>
      <c r="N473" s="222">
        <f t="shared" si="437"/>
        <v>0</v>
      </c>
    </row>
    <row r="474" spans="1:14" s="293" customFormat="1" ht="43.5" customHeight="1">
      <c r="A474" s="861" t="s">
        <v>113</v>
      </c>
      <c r="B474" s="862" t="s">
        <v>400</v>
      </c>
      <c r="C474" s="1091"/>
      <c r="D474" s="569" t="s">
        <v>17</v>
      </c>
      <c r="E474" s="56">
        <f t="shared" ref="E474:I474" si="438">SUM(E475:E477)</f>
        <v>0.02</v>
      </c>
      <c r="F474" s="56">
        <f t="shared" si="438"/>
        <v>0</v>
      </c>
      <c r="G474" s="56">
        <f t="shared" si="438"/>
        <v>0</v>
      </c>
      <c r="H474" s="56">
        <f t="shared" si="438"/>
        <v>0.02</v>
      </c>
      <c r="I474" s="56">
        <f t="shared" si="438"/>
        <v>0.02</v>
      </c>
      <c r="J474" s="1092"/>
      <c r="K474" s="416">
        <f t="shared" ref="K474:M474" si="439">SUM(K475:K477)</f>
        <v>0.2</v>
      </c>
      <c r="L474" s="56">
        <f t="shared" si="439"/>
        <v>0.02</v>
      </c>
      <c r="M474" s="56">
        <f t="shared" si="439"/>
        <v>0.02</v>
      </c>
      <c r="N474" s="222">
        <f t="shared" si="437"/>
        <v>0.30000000000000004</v>
      </c>
    </row>
    <row r="475" spans="1:14" s="293" customFormat="1" ht="42" customHeight="1">
      <c r="A475" s="861"/>
      <c r="B475" s="863"/>
      <c r="C475" s="1091"/>
      <c r="D475" s="231" t="s">
        <v>18</v>
      </c>
      <c r="E475" s="320">
        <v>0</v>
      </c>
      <c r="F475" s="320">
        <v>0</v>
      </c>
      <c r="G475" s="320">
        <v>0</v>
      </c>
      <c r="H475" s="320">
        <v>0</v>
      </c>
      <c r="I475" s="320">
        <v>0</v>
      </c>
      <c r="J475" s="953"/>
      <c r="K475" s="483">
        <v>0</v>
      </c>
      <c r="L475" s="320">
        <v>0</v>
      </c>
      <c r="M475" s="320">
        <v>0</v>
      </c>
      <c r="N475" s="222">
        <f t="shared" si="437"/>
        <v>0</v>
      </c>
    </row>
    <row r="476" spans="1:14" s="293" customFormat="1" ht="36" customHeight="1">
      <c r="A476" s="861"/>
      <c r="B476" s="863"/>
      <c r="C476" s="1091"/>
      <c r="D476" s="231" t="s">
        <v>10</v>
      </c>
      <c r="E476" s="320">
        <v>0</v>
      </c>
      <c r="F476" s="320">
        <v>0</v>
      </c>
      <c r="G476" s="320">
        <v>0</v>
      </c>
      <c r="H476" s="320">
        <v>0</v>
      </c>
      <c r="I476" s="320">
        <v>0</v>
      </c>
      <c r="J476" s="953"/>
      <c r="K476" s="483">
        <v>0</v>
      </c>
      <c r="L476" s="320">
        <v>0</v>
      </c>
      <c r="M476" s="320">
        <v>0</v>
      </c>
      <c r="N476" s="222">
        <f t="shared" si="437"/>
        <v>0</v>
      </c>
    </row>
    <row r="477" spans="1:14" s="293" customFormat="1" ht="93.75" customHeight="1" thickBot="1">
      <c r="A477" s="861"/>
      <c r="B477" s="864"/>
      <c r="C477" s="1091"/>
      <c r="D477" s="232" t="s">
        <v>11</v>
      </c>
      <c r="E477" s="269">
        <v>0.02</v>
      </c>
      <c r="F477" s="269">
        <v>0</v>
      </c>
      <c r="G477" s="269">
        <v>0</v>
      </c>
      <c r="H477" s="269">
        <v>0.02</v>
      </c>
      <c r="I477" s="356">
        <v>0.02</v>
      </c>
      <c r="J477" s="1093"/>
      <c r="K477" s="497">
        <v>0.2</v>
      </c>
      <c r="L477" s="356">
        <v>0.02</v>
      </c>
      <c r="M477" s="356">
        <v>0.02</v>
      </c>
      <c r="N477" s="222">
        <f t="shared" si="437"/>
        <v>0.30000000000000004</v>
      </c>
    </row>
    <row r="478" spans="1:14" s="293" customFormat="1" ht="41.25" customHeight="1" thickBot="1">
      <c r="A478" s="971" t="s">
        <v>402</v>
      </c>
      <c r="B478" s="972"/>
      <c r="C478" s="1094"/>
      <c r="D478" s="1094"/>
      <c r="E478" s="1094"/>
      <c r="F478" s="1094"/>
      <c r="G478" s="1094"/>
      <c r="H478" s="1094"/>
      <c r="I478" s="1094"/>
      <c r="J478" s="972"/>
      <c r="K478" s="1094"/>
      <c r="L478" s="1094"/>
      <c r="M478" s="1094"/>
      <c r="N478" s="1095"/>
    </row>
    <row r="479" spans="1:14" s="293" customFormat="1" ht="93.75" customHeight="1">
      <c r="A479" s="556" t="s">
        <v>12</v>
      </c>
      <c r="B479" s="570" t="s">
        <v>403</v>
      </c>
      <c r="C479" s="571"/>
      <c r="D479" s="572"/>
      <c r="E479" s="572"/>
      <c r="F479" s="572"/>
      <c r="G479" s="572"/>
      <c r="H479" s="572"/>
      <c r="I479" s="572"/>
      <c r="J479" s="1096" t="s">
        <v>404</v>
      </c>
      <c r="K479" s="572"/>
      <c r="L479" s="572"/>
      <c r="M479" s="572"/>
      <c r="N479" s="572"/>
    </row>
    <row r="480" spans="1:14" s="293" customFormat="1" ht="59.25" customHeight="1">
      <c r="A480" s="556"/>
      <c r="B480" s="258" t="s">
        <v>95</v>
      </c>
      <c r="C480" s="20"/>
      <c r="D480" s="240"/>
      <c r="E480" s="20"/>
      <c r="F480" s="573"/>
      <c r="G480" s="574"/>
      <c r="H480" s="20"/>
      <c r="I480" s="20"/>
      <c r="J480" s="1097"/>
      <c r="K480" s="353"/>
      <c r="L480" s="20"/>
      <c r="M480" s="20"/>
      <c r="N480" s="21"/>
    </row>
    <row r="481" spans="1:14" s="293" customFormat="1" ht="93.75" customHeight="1">
      <c r="A481" s="556" t="s">
        <v>13</v>
      </c>
      <c r="B481" s="22" t="s">
        <v>405</v>
      </c>
      <c r="C481" s="575"/>
      <c r="D481" s="576"/>
      <c r="E481" s="575"/>
      <c r="F481" s="575"/>
      <c r="G481" s="575"/>
      <c r="H481" s="575"/>
      <c r="I481" s="575"/>
      <c r="J481" s="575"/>
      <c r="K481" s="575"/>
      <c r="L481" s="575"/>
      <c r="M481" s="575"/>
      <c r="N481" s="575"/>
    </row>
    <row r="482" spans="1:14" s="293" customFormat="1" ht="66.75" customHeight="1">
      <c r="A482" s="556"/>
      <c r="B482" s="258" t="s">
        <v>95</v>
      </c>
      <c r="C482" s="20">
        <v>0</v>
      </c>
      <c r="D482" s="240">
        <v>43465</v>
      </c>
      <c r="E482" s="20">
        <v>0</v>
      </c>
      <c r="F482" s="20">
        <v>0</v>
      </c>
      <c r="G482" s="574"/>
      <c r="H482" s="20">
        <v>0</v>
      </c>
      <c r="I482" s="20">
        <v>0</v>
      </c>
      <c r="J482" s="353"/>
      <c r="K482" s="353">
        <v>0</v>
      </c>
      <c r="L482" s="20">
        <v>0</v>
      </c>
      <c r="M482" s="20">
        <v>0</v>
      </c>
      <c r="N482" s="21">
        <v>0</v>
      </c>
    </row>
    <row r="483" spans="1:14" s="293" customFormat="1" ht="168.75" customHeight="1">
      <c r="A483" s="556" t="s">
        <v>77</v>
      </c>
      <c r="B483" s="570" t="s">
        <v>406</v>
      </c>
      <c r="C483" s="571"/>
      <c r="D483" s="572"/>
      <c r="E483" s="572"/>
      <c r="F483" s="572"/>
      <c r="G483" s="572"/>
      <c r="H483" s="572"/>
      <c r="I483" s="572"/>
      <c r="J483" s="857"/>
      <c r="K483" s="572"/>
      <c r="L483" s="572"/>
      <c r="M483" s="572"/>
      <c r="N483" s="572"/>
    </row>
    <row r="484" spans="1:14" s="293" customFormat="1" ht="177.75" customHeight="1">
      <c r="A484" s="556"/>
      <c r="B484" s="258" t="s">
        <v>95</v>
      </c>
      <c r="C484" s="20"/>
      <c r="D484" s="240"/>
      <c r="E484" s="20"/>
      <c r="F484" s="573"/>
      <c r="G484" s="574"/>
      <c r="H484" s="20"/>
      <c r="I484" s="20"/>
      <c r="J484" s="858" t="s">
        <v>404</v>
      </c>
      <c r="K484" s="353"/>
      <c r="L484" s="20"/>
      <c r="M484" s="20"/>
      <c r="N484" s="21"/>
    </row>
    <row r="485" spans="1:14" s="293" customFormat="1" ht="93.75" customHeight="1">
      <c r="A485" s="556" t="s">
        <v>79</v>
      </c>
      <c r="B485" s="22" t="s">
        <v>407</v>
      </c>
      <c r="C485" s="575"/>
      <c r="D485" s="576"/>
      <c r="E485" s="575"/>
      <c r="F485" s="575"/>
      <c r="G485" s="575"/>
      <c r="H485" s="575"/>
      <c r="I485" s="575"/>
      <c r="J485" s="575"/>
      <c r="K485" s="575"/>
      <c r="L485" s="575"/>
      <c r="M485" s="575"/>
      <c r="N485" s="575"/>
    </row>
    <row r="486" spans="1:14" s="293" customFormat="1" ht="51.75" customHeight="1">
      <c r="A486" s="556"/>
      <c r="B486" s="258" t="s">
        <v>95</v>
      </c>
      <c r="C486" s="20"/>
      <c r="D486" s="240">
        <v>43465</v>
      </c>
      <c r="E486" s="20">
        <v>95</v>
      </c>
      <c r="F486" s="573"/>
      <c r="G486" s="574"/>
      <c r="H486" s="20">
        <v>95</v>
      </c>
      <c r="I486" s="20">
        <v>95</v>
      </c>
      <c r="J486" s="353"/>
      <c r="K486" s="353">
        <v>95</v>
      </c>
      <c r="L486" s="20">
        <v>95</v>
      </c>
      <c r="M486" s="20">
        <v>95</v>
      </c>
      <c r="N486" s="21">
        <v>95</v>
      </c>
    </row>
    <row r="487" spans="1:14" s="293" customFormat="1" ht="19.5">
      <c r="A487" s="10"/>
      <c r="B487" s="11" t="s">
        <v>14</v>
      </c>
      <c r="C487" s="924" t="s">
        <v>15</v>
      </c>
      <c r="D487" s="925"/>
      <c r="E487" s="925"/>
      <c r="F487" s="925"/>
      <c r="G487" s="925"/>
      <c r="H487" s="925"/>
      <c r="I487" s="925"/>
      <c r="J487" s="925"/>
      <c r="K487" s="546"/>
      <c r="L487" s="926"/>
      <c r="M487" s="926"/>
      <c r="N487" s="927"/>
    </row>
    <row r="488" spans="1:14" s="293" customFormat="1" ht="23.25">
      <c r="A488" s="1083" t="s">
        <v>408</v>
      </c>
      <c r="B488" s="862" t="s">
        <v>409</v>
      </c>
      <c r="C488" s="875"/>
      <c r="D488" s="308" t="s">
        <v>17</v>
      </c>
      <c r="E488" s="56">
        <f t="shared" ref="E488:I488" si="440">SUM(E489:E491)</f>
        <v>0.55000000000000004</v>
      </c>
      <c r="F488" s="56">
        <f t="shared" si="440"/>
        <v>0</v>
      </c>
      <c r="G488" s="56">
        <f t="shared" si="440"/>
        <v>0</v>
      </c>
      <c r="H488" s="56">
        <f t="shared" si="440"/>
        <v>0.6</v>
      </c>
      <c r="I488" s="56">
        <f t="shared" si="440"/>
        <v>0.6</v>
      </c>
      <c r="J488" s="869"/>
      <c r="K488" s="416">
        <f t="shared" ref="K488:M488" si="441">SUM(K489:K491)</f>
        <v>0</v>
      </c>
      <c r="L488" s="56">
        <f t="shared" si="441"/>
        <v>0.6</v>
      </c>
      <c r="M488" s="56">
        <f t="shared" si="441"/>
        <v>0.6</v>
      </c>
      <c r="N488" s="222">
        <f t="shared" ref="N488" si="442">E488+H488+I488+K488+L488+M488</f>
        <v>2.95</v>
      </c>
    </row>
    <row r="489" spans="1:14" s="293" customFormat="1" ht="23.25">
      <c r="A489" s="1084"/>
      <c r="B489" s="863"/>
      <c r="C489" s="876"/>
      <c r="D489" s="231" t="s">
        <v>18</v>
      </c>
      <c r="E489" s="252">
        <v>0</v>
      </c>
      <c r="F489" s="252">
        <v>0</v>
      </c>
      <c r="G489" s="252">
        <v>0</v>
      </c>
      <c r="H489" s="252">
        <v>0</v>
      </c>
      <c r="I489" s="252">
        <v>0</v>
      </c>
      <c r="J489" s="870"/>
      <c r="K489" s="485">
        <v>0</v>
      </c>
      <c r="L489" s="252">
        <v>0</v>
      </c>
      <c r="M489" s="252">
        <v>0</v>
      </c>
      <c r="N489" s="222">
        <f t="shared" ref="N489:N499" si="443">E489+H489+I489+K489+L489+M489</f>
        <v>0</v>
      </c>
    </row>
    <row r="490" spans="1:14" s="293" customFormat="1" ht="23.25">
      <c r="A490" s="1084"/>
      <c r="B490" s="863"/>
      <c r="C490" s="876"/>
      <c r="D490" s="231" t="s">
        <v>10</v>
      </c>
      <c r="E490" s="252">
        <v>0</v>
      </c>
      <c r="F490" s="252">
        <v>0</v>
      </c>
      <c r="G490" s="252">
        <v>0</v>
      </c>
      <c r="H490" s="252">
        <v>0</v>
      </c>
      <c r="I490" s="252">
        <v>0</v>
      </c>
      <c r="J490" s="870"/>
      <c r="K490" s="485">
        <v>0</v>
      </c>
      <c r="L490" s="252">
        <v>0</v>
      </c>
      <c r="M490" s="252">
        <v>0</v>
      </c>
      <c r="N490" s="222">
        <f t="shared" si="443"/>
        <v>0</v>
      </c>
    </row>
    <row r="491" spans="1:14" s="293" customFormat="1" ht="23.25">
      <c r="A491" s="1085"/>
      <c r="B491" s="864"/>
      <c r="C491" s="877"/>
      <c r="D491" s="262" t="s">
        <v>11</v>
      </c>
      <c r="E491" s="251">
        <v>0.55000000000000004</v>
      </c>
      <c r="F491" s="251">
        <v>0</v>
      </c>
      <c r="G491" s="251">
        <v>0</v>
      </c>
      <c r="H491" s="251">
        <v>0.6</v>
      </c>
      <c r="I491" s="251">
        <v>0.6</v>
      </c>
      <c r="J491" s="871"/>
      <c r="K491" s="486">
        <v>0</v>
      </c>
      <c r="L491" s="251">
        <v>0.6</v>
      </c>
      <c r="M491" s="251">
        <v>0.6</v>
      </c>
      <c r="N491" s="222">
        <f t="shared" si="443"/>
        <v>2.95</v>
      </c>
    </row>
    <row r="492" spans="1:14" s="293" customFormat="1" ht="23.25">
      <c r="A492" s="872" t="s">
        <v>113</v>
      </c>
      <c r="B492" s="865" t="s">
        <v>410</v>
      </c>
      <c r="C492" s="875"/>
      <c r="D492" s="308" t="s">
        <v>17</v>
      </c>
      <c r="E492" s="56">
        <f t="shared" ref="E492:I492" si="444">SUM(E493:E495)</f>
        <v>7.0000000000000007E-2</v>
      </c>
      <c r="F492" s="56">
        <f t="shared" si="444"/>
        <v>0</v>
      </c>
      <c r="G492" s="56">
        <f t="shared" si="444"/>
        <v>0</v>
      </c>
      <c r="H492" s="56">
        <f t="shared" si="444"/>
        <v>0.01</v>
      </c>
      <c r="I492" s="56">
        <f t="shared" si="444"/>
        <v>0.01</v>
      </c>
      <c r="J492" s="869"/>
      <c r="K492" s="416">
        <f t="shared" ref="K492:M492" si="445">SUM(K493:K495)</f>
        <v>0</v>
      </c>
      <c r="L492" s="56">
        <f t="shared" si="445"/>
        <v>0.01</v>
      </c>
      <c r="M492" s="56">
        <f t="shared" si="445"/>
        <v>0.01</v>
      </c>
      <c r="N492" s="222">
        <f t="shared" si="443"/>
        <v>0.10999999999999999</v>
      </c>
    </row>
    <row r="493" spans="1:14" s="293" customFormat="1" ht="23.25">
      <c r="A493" s="873"/>
      <c r="B493" s="865"/>
      <c r="C493" s="876"/>
      <c r="D493" s="231" t="s">
        <v>18</v>
      </c>
      <c r="E493" s="252">
        <v>0</v>
      </c>
      <c r="F493" s="252">
        <v>0</v>
      </c>
      <c r="G493" s="252">
        <v>0</v>
      </c>
      <c r="H493" s="252">
        <v>0</v>
      </c>
      <c r="I493" s="252">
        <v>0</v>
      </c>
      <c r="J493" s="870"/>
      <c r="K493" s="485">
        <v>0</v>
      </c>
      <c r="L493" s="252">
        <v>0</v>
      </c>
      <c r="M493" s="252">
        <v>0</v>
      </c>
      <c r="N493" s="222">
        <f t="shared" si="443"/>
        <v>0</v>
      </c>
    </row>
    <row r="494" spans="1:14" s="293" customFormat="1" ht="23.25">
      <c r="A494" s="873"/>
      <c r="B494" s="865"/>
      <c r="C494" s="876"/>
      <c r="D494" s="231" t="s">
        <v>10</v>
      </c>
      <c r="E494" s="252">
        <v>0</v>
      </c>
      <c r="F494" s="252">
        <v>0</v>
      </c>
      <c r="G494" s="252">
        <v>0</v>
      </c>
      <c r="H494" s="252">
        <v>0</v>
      </c>
      <c r="I494" s="252">
        <v>0</v>
      </c>
      <c r="J494" s="870"/>
      <c r="K494" s="485">
        <v>0</v>
      </c>
      <c r="L494" s="252">
        <v>0</v>
      </c>
      <c r="M494" s="252">
        <v>0</v>
      </c>
      <c r="N494" s="222">
        <f t="shared" si="443"/>
        <v>0</v>
      </c>
    </row>
    <row r="495" spans="1:14" s="293" customFormat="1" ht="23.25">
      <c r="A495" s="874"/>
      <c r="B495" s="865"/>
      <c r="C495" s="877"/>
      <c r="D495" s="262" t="s">
        <v>11</v>
      </c>
      <c r="E495" s="251">
        <v>7.0000000000000007E-2</v>
      </c>
      <c r="F495" s="251">
        <v>0</v>
      </c>
      <c r="G495" s="251">
        <v>0</v>
      </c>
      <c r="H495" s="251">
        <v>0.01</v>
      </c>
      <c r="I495" s="251">
        <v>0.01</v>
      </c>
      <c r="J495" s="871"/>
      <c r="K495" s="486">
        <v>0</v>
      </c>
      <c r="L495" s="251">
        <v>0.01</v>
      </c>
      <c r="M495" s="251">
        <v>0.01</v>
      </c>
      <c r="N495" s="222">
        <f t="shared" si="443"/>
        <v>0.10999999999999999</v>
      </c>
    </row>
    <row r="496" spans="1:14" s="293" customFormat="1" ht="23.25">
      <c r="A496" s="872" t="s">
        <v>411</v>
      </c>
      <c r="B496" s="862" t="s">
        <v>412</v>
      </c>
      <c r="C496" s="875"/>
      <c r="D496" s="308" t="s">
        <v>17</v>
      </c>
      <c r="E496" s="56">
        <f t="shared" ref="E496:I496" si="446">SUM(E497:E499)</f>
        <v>0.05</v>
      </c>
      <c r="F496" s="56">
        <f t="shared" si="446"/>
        <v>0.01</v>
      </c>
      <c r="G496" s="56">
        <f t="shared" si="446"/>
        <v>0.01</v>
      </c>
      <c r="H496" s="56">
        <f t="shared" si="446"/>
        <v>0.05</v>
      </c>
      <c r="I496" s="56">
        <f t="shared" si="446"/>
        <v>0.05</v>
      </c>
      <c r="J496" s="869" t="s">
        <v>427</v>
      </c>
      <c r="K496" s="416">
        <f t="shared" ref="K496:M496" si="447">SUM(K497:K499)</f>
        <v>0.05</v>
      </c>
      <c r="L496" s="56">
        <f t="shared" si="447"/>
        <v>0</v>
      </c>
      <c r="M496" s="56">
        <f t="shared" si="447"/>
        <v>0</v>
      </c>
      <c r="N496" s="222">
        <f t="shared" si="443"/>
        <v>0.2</v>
      </c>
    </row>
    <row r="497" spans="1:14" s="293" customFormat="1" ht="23.25">
      <c r="A497" s="873"/>
      <c r="B497" s="863"/>
      <c r="C497" s="876"/>
      <c r="D497" s="231" t="s">
        <v>18</v>
      </c>
      <c r="E497" s="252">
        <v>0</v>
      </c>
      <c r="F497" s="252">
        <v>0</v>
      </c>
      <c r="G497" s="252">
        <v>0</v>
      </c>
      <c r="H497" s="252">
        <v>0</v>
      </c>
      <c r="I497" s="252">
        <v>0</v>
      </c>
      <c r="J497" s="870"/>
      <c r="K497" s="485">
        <v>0</v>
      </c>
      <c r="L497" s="252">
        <v>0</v>
      </c>
      <c r="M497" s="252">
        <v>0</v>
      </c>
      <c r="N497" s="222">
        <f t="shared" si="443"/>
        <v>0</v>
      </c>
    </row>
    <row r="498" spans="1:14" s="293" customFormat="1" ht="23.25">
      <c r="A498" s="873"/>
      <c r="B498" s="863"/>
      <c r="C498" s="876"/>
      <c r="D498" s="231" t="s">
        <v>10</v>
      </c>
      <c r="E498" s="252">
        <v>0</v>
      </c>
      <c r="F498" s="252">
        <v>0</v>
      </c>
      <c r="G498" s="252">
        <v>0</v>
      </c>
      <c r="H498" s="252">
        <v>0</v>
      </c>
      <c r="I498" s="252">
        <v>0</v>
      </c>
      <c r="J498" s="870"/>
      <c r="K498" s="485">
        <v>0</v>
      </c>
      <c r="L498" s="252">
        <v>0</v>
      </c>
      <c r="M498" s="252">
        <v>0</v>
      </c>
      <c r="N498" s="222">
        <f t="shared" si="443"/>
        <v>0</v>
      </c>
    </row>
    <row r="499" spans="1:14" s="293" customFormat="1" ht="47.25" customHeight="1">
      <c r="A499" s="874"/>
      <c r="B499" s="864"/>
      <c r="C499" s="877"/>
      <c r="D499" s="262" t="s">
        <v>11</v>
      </c>
      <c r="E499" s="251">
        <v>0.05</v>
      </c>
      <c r="F499" s="251">
        <v>0.01</v>
      </c>
      <c r="G499" s="251">
        <v>0.01</v>
      </c>
      <c r="H499" s="251">
        <v>0.05</v>
      </c>
      <c r="I499" s="251">
        <v>0.05</v>
      </c>
      <c r="J499" s="871"/>
      <c r="K499" s="486">
        <v>0.05</v>
      </c>
      <c r="L499" s="251">
        <v>0</v>
      </c>
      <c r="M499" s="251">
        <v>0</v>
      </c>
      <c r="N499" s="222">
        <f t="shared" si="443"/>
        <v>0.2</v>
      </c>
    </row>
    <row r="500" spans="1:14" s="293" customFormat="1" ht="39.75" thickBot="1">
      <c r="A500" s="323" t="s">
        <v>27</v>
      </c>
      <c r="B500" s="324" t="s">
        <v>29</v>
      </c>
      <c r="C500" s="325"/>
      <c r="D500" s="326"/>
      <c r="E500" s="335"/>
      <c r="F500" s="335"/>
      <c r="G500" s="335"/>
      <c r="H500" s="335"/>
      <c r="I500" s="328"/>
      <c r="J500" s="327"/>
      <c r="K500" s="327"/>
      <c r="L500" s="328"/>
      <c r="M500" s="328"/>
      <c r="N500" s="329"/>
    </row>
    <row r="501" spans="1:14" s="293" customFormat="1" ht="21" customHeight="1" thickBot="1">
      <c r="A501" s="1088" t="s">
        <v>426</v>
      </c>
      <c r="B501" s="1089"/>
      <c r="C501" s="1089"/>
      <c r="D501" s="1089"/>
      <c r="E501" s="1089"/>
      <c r="F501" s="1089"/>
      <c r="G501" s="1089"/>
      <c r="H501" s="1089"/>
      <c r="I501" s="1089"/>
      <c r="J501" s="1089"/>
      <c r="K501" s="1089"/>
      <c r="L501" s="1089"/>
      <c r="M501" s="1089"/>
      <c r="N501" s="1090"/>
    </row>
    <row r="502" spans="1:14" s="293" customFormat="1" ht="117">
      <c r="A502" s="859" t="s">
        <v>12</v>
      </c>
      <c r="B502" s="577" t="s">
        <v>249</v>
      </c>
      <c r="C502" s="358"/>
      <c r="D502" s="578"/>
      <c r="E502" s="579"/>
      <c r="F502" s="579"/>
      <c r="G502" s="579"/>
      <c r="H502" s="579"/>
      <c r="I502" s="579"/>
      <c r="J502" s="579"/>
      <c r="K502" s="579"/>
      <c r="L502" s="579"/>
      <c r="M502" s="579"/>
      <c r="N502" s="579"/>
    </row>
    <row r="503" spans="1:14" s="293" customFormat="1" ht="21" thickBot="1">
      <c r="A503" s="860"/>
      <c r="B503" s="580" t="s">
        <v>95</v>
      </c>
      <c r="C503" s="322" t="s">
        <v>250</v>
      </c>
      <c r="D503" s="322" t="s">
        <v>250</v>
      </c>
      <c r="E503" s="322">
        <v>20</v>
      </c>
      <c r="F503" s="322">
        <v>0</v>
      </c>
      <c r="G503" s="322">
        <v>10</v>
      </c>
      <c r="H503" s="322">
        <v>25</v>
      </c>
      <c r="I503" s="322">
        <v>30</v>
      </c>
      <c r="J503" s="322"/>
      <c r="K503" s="322">
        <v>10</v>
      </c>
      <c r="L503" s="322">
        <v>35</v>
      </c>
      <c r="M503" s="322">
        <v>40</v>
      </c>
      <c r="N503" s="322">
        <v>40</v>
      </c>
    </row>
    <row r="504" spans="1:14" s="293" customFormat="1" ht="275.25" customHeight="1">
      <c r="A504" s="859" t="s">
        <v>13</v>
      </c>
      <c r="B504" s="570" t="s">
        <v>413</v>
      </c>
      <c r="C504" s="358"/>
      <c r="D504" s="578"/>
      <c r="E504" s="579"/>
      <c r="F504" s="579"/>
      <c r="G504" s="579"/>
      <c r="H504" s="579"/>
      <c r="I504" s="579"/>
      <c r="J504" s="586"/>
      <c r="K504" s="579"/>
      <c r="L504" s="579"/>
      <c r="M504" s="579"/>
      <c r="N504" s="579"/>
    </row>
    <row r="505" spans="1:14" s="293" customFormat="1" ht="210" customHeight="1" thickBot="1">
      <c r="A505" s="860"/>
      <c r="B505" s="258" t="s">
        <v>95</v>
      </c>
      <c r="C505" s="322"/>
      <c r="D505" s="322"/>
      <c r="E505" s="322"/>
      <c r="F505" s="322"/>
      <c r="G505" s="322"/>
      <c r="H505" s="322"/>
      <c r="I505" s="322"/>
      <c r="J505" s="587" t="s">
        <v>414</v>
      </c>
      <c r="K505" s="322"/>
      <c r="L505" s="322"/>
      <c r="M505" s="322"/>
      <c r="N505" s="322"/>
    </row>
    <row r="506" spans="1:14" s="293" customFormat="1" ht="58.5">
      <c r="A506" s="859" t="s">
        <v>77</v>
      </c>
      <c r="B506" s="577" t="s">
        <v>415</v>
      </c>
      <c r="C506" s="358"/>
      <c r="D506" s="578"/>
      <c r="E506" s="579"/>
      <c r="F506" s="579"/>
      <c r="G506" s="579"/>
      <c r="H506" s="579"/>
      <c r="I506" s="579"/>
      <c r="J506" s="581"/>
      <c r="K506" s="579"/>
      <c r="L506" s="579"/>
      <c r="M506" s="579"/>
      <c r="N506" s="579"/>
    </row>
    <row r="507" spans="1:14" s="293" customFormat="1" ht="204.75" customHeight="1">
      <c r="A507" s="860"/>
      <c r="B507" s="258" t="s">
        <v>95</v>
      </c>
      <c r="C507" s="322"/>
      <c r="D507" s="322"/>
      <c r="E507" s="322"/>
      <c r="F507" s="322"/>
      <c r="G507" s="322"/>
      <c r="H507" s="322"/>
      <c r="I507" s="322"/>
      <c r="J507" s="588" t="s">
        <v>419</v>
      </c>
      <c r="K507" s="322"/>
      <c r="L507" s="322"/>
      <c r="M507" s="322"/>
      <c r="N507" s="322"/>
    </row>
    <row r="508" spans="1:14" s="293" customFormat="1" ht="136.5">
      <c r="A508" s="582" t="s">
        <v>79</v>
      </c>
      <c r="B508" s="577" t="s">
        <v>416</v>
      </c>
      <c r="C508" s="583"/>
      <c r="D508" s="584"/>
      <c r="E508" s="585"/>
      <c r="F508" s="585"/>
      <c r="G508" s="585"/>
      <c r="H508" s="585"/>
      <c r="I508" s="585"/>
      <c r="K508" s="585"/>
      <c r="L508" s="585"/>
      <c r="M508" s="585"/>
      <c r="N508" s="585"/>
    </row>
    <row r="509" spans="1:14" s="293" customFormat="1" ht="21.75" thickBot="1">
      <c r="A509" s="582"/>
      <c r="B509" s="258" t="s">
        <v>95</v>
      </c>
      <c r="C509" s="322" t="s">
        <v>250</v>
      </c>
      <c r="D509" s="322" t="s">
        <v>250</v>
      </c>
      <c r="E509" s="322">
        <v>35</v>
      </c>
      <c r="F509" s="322"/>
      <c r="G509" s="322">
        <v>30</v>
      </c>
      <c r="H509" s="322">
        <v>45</v>
      </c>
      <c r="I509" s="322">
        <v>55</v>
      </c>
      <c r="J509" s="322"/>
      <c r="K509" s="322">
        <v>30</v>
      </c>
      <c r="L509" s="359" t="s">
        <v>251</v>
      </c>
      <c r="M509" s="322">
        <v>70</v>
      </c>
      <c r="N509" s="360">
        <v>70</v>
      </c>
    </row>
    <row r="510" spans="1:14" s="293" customFormat="1" ht="78">
      <c r="A510" s="859" t="s">
        <v>236</v>
      </c>
      <c r="B510" s="577" t="s">
        <v>417</v>
      </c>
      <c r="C510" s="358"/>
      <c r="D510" s="578"/>
      <c r="E510" s="579"/>
      <c r="F510" s="579"/>
      <c r="G510" s="579"/>
      <c r="H510" s="579"/>
      <c r="I510" s="579"/>
      <c r="J510" s="581"/>
      <c r="K510" s="579"/>
      <c r="L510" s="579"/>
      <c r="M510" s="579"/>
      <c r="N510" s="579"/>
    </row>
    <row r="511" spans="1:14" s="293" customFormat="1" ht="109.5" customHeight="1">
      <c r="A511" s="860"/>
      <c r="B511" s="258" t="s">
        <v>95</v>
      </c>
      <c r="C511" s="322"/>
      <c r="D511" s="322"/>
      <c r="E511" s="322"/>
      <c r="F511" s="322"/>
      <c r="G511" s="322"/>
      <c r="H511" s="322"/>
      <c r="I511" s="322"/>
      <c r="J511" s="588" t="s">
        <v>418</v>
      </c>
      <c r="K511" s="322"/>
      <c r="L511" s="322"/>
      <c r="M511" s="322"/>
      <c r="N511" s="322"/>
    </row>
    <row r="512" spans="1:14" s="293" customFormat="1" ht="19.5">
      <c r="A512" s="12"/>
      <c r="B512" s="13" t="s">
        <v>14</v>
      </c>
      <c r="C512" s="933" t="s">
        <v>15</v>
      </c>
      <c r="D512" s="933"/>
      <c r="E512" s="933"/>
      <c r="F512" s="933"/>
      <c r="G512" s="933"/>
      <c r="H512" s="933"/>
      <c r="I512" s="933"/>
      <c r="J512" s="933"/>
      <c r="K512" s="547"/>
      <c r="L512" s="926"/>
      <c r="M512" s="926"/>
      <c r="N512" s="927"/>
    </row>
    <row r="513" spans="1:14" s="293" customFormat="1" ht="23.25">
      <c r="A513" s="589"/>
      <c r="B513" s="862" t="s">
        <v>420</v>
      </c>
      <c r="C513" s="866"/>
      <c r="D513" s="263" t="s">
        <v>17</v>
      </c>
      <c r="E513" s="56">
        <f t="shared" ref="E513:I513" si="448">SUM(E514:E516)</f>
        <v>0</v>
      </c>
      <c r="F513" s="56">
        <f t="shared" si="448"/>
        <v>0</v>
      </c>
      <c r="G513" s="56">
        <f t="shared" si="448"/>
        <v>0</v>
      </c>
      <c r="H513" s="56">
        <f t="shared" si="448"/>
        <v>0</v>
      </c>
      <c r="I513" s="56">
        <f t="shared" si="448"/>
        <v>0</v>
      </c>
      <c r="J513" s="865"/>
      <c r="K513" s="416">
        <f t="shared" ref="K513:M513" si="449">SUM(K514:K516)</f>
        <v>0</v>
      </c>
      <c r="L513" s="56">
        <f t="shared" si="449"/>
        <v>0</v>
      </c>
      <c r="M513" s="56">
        <f t="shared" si="449"/>
        <v>0</v>
      </c>
      <c r="N513" s="222">
        <f t="shared" ref="N513" si="450">E513+H513+I513+K513+L513+M513</f>
        <v>0</v>
      </c>
    </row>
    <row r="514" spans="1:14" s="293" customFormat="1" ht="23.25">
      <c r="A514" s="589"/>
      <c r="B514" s="863"/>
      <c r="C514" s="867"/>
      <c r="D514" s="231" t="s">
        <v>18</v>
      </c>
      <c r="E514" s="252">
        <v>0</v>
      </c>
      <c r="F514" s="252">
        <v>0</v>
      </c>
      <c r="G514" s="252">
        <v>0</v>
      </c>
      <c r="H514" s="252">
        <v>0</v>
      </c>
      <c r="I514" s="252">
        <v>0</v>
      </c>
      <c r="J514" s="865"/>
      <c r="K514" s="485">
        <v>0</v>
      </c>
      <c r="L514" s="252">
        <v>0</v>
      </c>
      <c r="M514" s="252">
        <v>0</v>
      </c>
      <c r="N514" s="222">
        <f>E514+H514+I514+K514+L514+M514</f>
        <v>0</v>
      </c>
    </row>
    <row r="515" spans="1:14" s="293" customFormat="1" ht="23.25">
      <c r="A515" s="589"/>
      <c r="B515" s="863"/>
      <c r="C515" s="867"/>
      <c r="D515" s="231" t="s">
        <v>10</v>
      </c>
      <c r="E515" s="252">
        <v>0</v>
      </c>
      <c r="F515" s="252">
        <v>0</v>
      </c>
      <c r="G515" s="252">
        <v>0</v>
      </c>
      <c r="H515" s="252">
        <v>0</v>
      </c>
      <c r="I515" s="252">
        <v>0</v>
      </c>
      <c r="J515" s="865"/>
      <c r="K515" s="485">
        <v>0</v>
      </c>
      <c r="L515" s="252">
        <v>0</v>
      </c>
      <c r="M515" s="252">
        <v>0</v>
      </c>
      <c r="N515" s="222">
        <f>E515+H515+I515+K515+L515+M515</f>
        <v>0</v>
      </c>
    </row>
    <row r="516" spans="1:14" s="293" customFormat="1" ht="23.25">
      <c r="A516" s="589"/>
      <c r="B516" s="864"/>
      <c r="C516" s="868"/>
      <c r="D516" s="262" t="s">
        <v>11</v>
      </c>
      <c r="E516" s="251">
        <v>0</v>
      </c>
      <c r="F516" s="251">
        <v>0</v>
      </c>
      <c r="G516" s="251">
        <v>0</v>
      </c>
      <c r="H516" s="251">
        <v>0</v>
      </c>
      <c r="I516" s="251">
        <v>0</v>
      </c>
      <c r="J516" s="865"/>
      <c r="K516" s="486">
        <v>0</v>
      </c>
      <c r="L516" s="251">
        <v>0</v>
      </c>
      <c r="M516" s="251">
        <v>0</v>
      </c>
      <c r="N516" s="222">
        <f>E516+H516+I516+K516+L516+M516</f>
        <v>0</v>
      </c>
    </row>
    <row r="517" spans="1:14" s="293" customFormat="1" ht="23.25">
      <c r="A517" s="589"/>
      <c r="B517" s="862" t="s">
        <v>421</v>
      </c>
      <c r="C517" s="866"/>
      <c r="D517" s="263" t="s">
        <v>17</v>
      </c>
      <c r="E517" s="56">
        <f t="shared" ref="E517:I517" si="451">SUM(E518:E520)</f>
        <v>0</v>
      </c>
      <c r="F517" s="56">
        <f t="shared" si="451"/>
        <v>0</v>
      </c>
      <c r="G517" s="56">
        <f t="shared" si="451"/>
        <v>0</v>
      </c>
      <c r="H517" s="56">
        <f t="shared" si="451"/>
        <v>7.0000000000000007E-2</v>
      </c>
      <c r="I517" s="56">
        <f t="shared" si="451"/>
        <v>0.01</v>
      </c>
      <c r="J517" s="865"/>
      <c r="K517" s="416">
        <f t="shared" ref="K517:M517" si="452">SUM(K518:K520)</f>
        <v>0</v>
      </c>
      <c r="L517" s="56">
        <f t="shared" si="452"/>
        <v>0</v>
      </c>
      <c r="M517" s="56">
        <f t="shared" si="452"/>
        <v>0</v>
      </c>
      <c r="N517" s="222">
        <f t="shared" ref="N517" si="453">E517+H517+I517+K517+L517+M517</f>
        <v>0.08</v>
      </c>
    </row>
    <row r="518" spans="1:14" s="293" customFormat="1" ht="23.25">
      <c r="A518" s="589"/>
      <c r="B518" s="863"/>
      <c r="C518" s="867"/>
      <c r="D518" s="231" t="s">
        <v>18</v>
      </c>
      <c r="E518" s="252">
        <v>0</v>
      </c>
      <c r="F518" s="252">
        <v>0</v>
      </c>
      <c r="G518" s="252">
        <v>0</v>
      </c>
      <c r="H518" s="252">
        <v>0</v>
      </c>
      <c r="I518" s="252">
        <v>0</v>
      </c>
      <c r="J518" s="865"/>
      <c r="K518" s="485">
        <v>0</v>
      </c>
      <c r="L518" s="252">
        <v>0</v>
      </c>
      <c r="M518" s="252">
        <v>0</v>
      </c>
      <c r="N518" s="222">
        <f t="shared" ref="N518:N526" si="454">E518+H518+I518+K518+L518+M518</f>
        <v>0</v>
      </c>
    </row>
    <row r="519" spans="1:14" s="293" customFormat="1" ht="23.25">
      <c r="A519" s="589"/>
      <c r="B519" s="863"/>
      <c r="C519" s="867"/>
      <c r="D519" s="231" t="s">
        <v>10</v>
      </c>
      <c r="E519" s="252">
        <v>0</v>
      </c>
      <c r="F519" s="252">
        <v>0</v>
      </c>
      <c r="G519" s="252">
        <v>0</v>
      </c>
      <c r="H519" s="252">
        <v>0</v>
      </c>
      <c r="I519" s="252">
        <v>0</v>
      </c>
      <c r="J519" s="865"/>
      <c r="K519" s="485">
        <v>0</v>
      </c>
      <c r="L519" s="252">
        <v>0</v>
      </c>
      <c r="M519" s="252">
        <v>0</v>
      </c>
      <c r="N519" s="222">
        <f t="shared" si="454"/>
        <v>0</v>
      </c>
    </row>
    <row r="520" spans="1:14" s="293" customFormat="1" ht="23.25">
      <c r="A520" s="589"/>
      <c r="B520" s="864"/>
      <c r="C520" s="868"/>
      <c r="D520" s="262" t="s">
        <v>11</v>
      </c>
      <c r="E520" s="251">
        <v>0</v>
      </c>
      <c r="F520" s="251">
        <v>0</v>
      </c>
      <c r="G520" s="251">
        <v>0</v>
      </c>
      <c r="H520" s="251">
        <v>7.0000000000000007E-2</v>
      </c>
      <c r="I520" s="251">
        <v>0.01</v>
      </c>
      <c r="J520" s="865"/>
      <c r="K520" s="486">
        <v>0</v>
      </c>
      <c r="L520" s="251">
        <v>0</v>
      </c>
      <c r="M520" s="251">
        <v>0</v>
      </c>
      <c r="N520" s="222">
        <f t="shared" si="454"/>
        <v>0.08</v>
      </c>
    </row>
    <row r="521" spans="1:14" s="293" customFormat="1" ht="22.5" customHeight="1">
      <c r="A521" s="861" t="s">
        <v>16</v>
      </c>
      <c r="B521" s="862" t="s">
        <v>422</v>
      </c>
      <c r="C521" s="866"/>
      <c r="D521" s="263" t="s">
        <v>17</v>
      </c>
      <c r="E521" s="56">
        <f t="shared" ref="E521:I521" si="455">SUM(E522:E524)</f>
        <v>0.2</v>
      </c>
      <c r="F521" s="56">
        <f t="shared" si="455"/>
        <v>0</v>
      </c>
      <c r="G521" s="56">
        <f t="shared" si="455"/>
        <v>0</v>
      </c>
      <c r="H521" s="56">
        <f t="shared" si="455"/>
        <v>0.2</v>
      </c>
      <c r="I521" s="56">
        <f t="shared" si="455"/>
        <v>0.2</v>
      </c>
      <c r="J521" s="865"/>
      <c r="K521" s="416">
        <f t="shared" ref="K521:M521" si="456">SUM(K522:K524)</f>
        <v>0</v>
      </c>
      <c r="L521" s="56">
        <f t="shared" si="456"/>
        <v>0.02</v>
      </c>
      <c r="M521" s="56">
        <f t="shared" si="456"/>
        <v>0.2</v>
      </c>
      <c r="N521" s="222">
        <f t="shared" si="454"/>
        <v>0.82000000000000006</v>
      </c>
    </row>
    <row r="522" spans="1:14" s="293" customFormat="1" ht="23.25">
      <c r="A522" s="861"/>
      <c r="B522" s="863"/>
      <c r="C522" s="867"/>
      <c r="D522" s="231" t="s">
        <v>18</v>
      </c>
      <c r="E522" s="252">
        <v>0</v>
      </c>
      <c r="F522" s="252">
        <v>0</v>
      </c>
      <c r="G522" s="252">
        <v>0</v>
      </c>
      <c r="H522" s="252">
        <v>0</v>
      </c>
      <c r="I522" s="252">
        <v>0</v>
      </c>
      <c r="J522" s="865"/>
      <c r="K522" s="485">
        <v>0</v>
      </c>
      <c r="L522" s="252">
        <v>0</v>
      </c>
      <c r="M522" s="252">
        <v>0</v>
      </c>
      <c r="N522" s="222">
        <f t="shared" si="454"/>
        <v>0</v>
      </c>
    </row>
    <row r="523" spans="1:14" s="293" customFormat="1" ht="23.25">
      <c r="A523" s="861"/>
      <c r="B523" s="863"/>
      <c r="C523" s="867"/>
      <c r="D523" s="231" t="s">
        <v>10</v>
      </c>
      <c r="E523" s="252">
        <v>0</v>
      </c>
      <c r="F523" s="252">
        <v>0</v>
      </c>
      <c r="G523" s="252">
        <v>0</v>
      </c>
      <c r="H523" s="252">
        <v>0</v>
      </c>
      <c r="I523" s="252">
        <v>0</v>
      </c>
      <c r="J523" s="865"/>
      <c r="K523" s="485">
        <v>0</v>
      </c>
      <c r="L523" s="252">
        <v>0</v>
      </c>
      <c r="M523" s="252">
        <v>0</v>
      </c>
      <c r="N523" s="222">
        <f t="shared" si="454"/>
        <v>0</v>
      </c>
    </row>
    <row r="524" spans="1:14" s="293" customFormat="1" ht="130.5" customHeight="1">
      <c r="A524" s="861"/>
      <c r="B524" s="864"/>
      <c r="C524" s="868"/>
      <c r="D524" s="262" t="s">
        <v>11</v>
      </c>
      <c r="E524" s="251">
        <v>0.2</v>
      </c>
      <c r="F524" s="251">
        <v>0</v>
      </c>
      <c r="G524" s="251">
        <v>0</v>
      </c>
      <c r="H524" s="251">
        <v>0.2</v>
      </c>
      <c r="I524" s="251">
        <v>0.2</v>
      </c>
      <c r="J524" s="865"/>
      <c r="K524" s="486">
        <v>0</v>
      </c>
      <c r="L524" s="251">
        <v>0.02</v>
      </c>
      <c r="M524" s="251">
        <v>0.2</v>
      </c>
      <c r="N524" s="222">
        <f t="shared" si="454"/>
        <v>0.82000000000000006</v>
      </c>
    </row>
    <row r="525" spans="1:14" s="293" customFormat="1" ht="49.5" customHeight="1">
      <c r="A525" s="861" t="s">
        <v>16</v>
      </c>
      <c r="B525" s="862" t="s">
        <v>423</v>
      </c>
      <c r="C525" s="866"/>
      <c r="D525" s="263" t="s">
        <v>17</v>
      </c>
      <c r="E525" s="56">
        <f t="shared" ref="E525:I525" si="457">SUM(E526:E528)</f>
        <v>0</v>
      </c>
      <c r="F525" s="56">
        <f t="shared" si="457"/>
        <v>0</v>
      </c>
      <c r="G525" s="56">
        <f t="shared" si="457"/>
        <v>0</v>
      </c>
      <c r="H525" s="56">
        <f t="shared" si="457"/>
        <v>0</v>
      </c>
      <c r="I525" s="56">
        <f t="shared" si="457"/>
        <v>0</v>
      </c>
      <c r="J525" s="865"/>
      <c r="K525" s="416">
        <f t="shared" ref="K525:M525" si="458">SUM(K526:K528)</f>
        <v>0</v>
      </c>
      <c r="L525" s="56">
        <f t="shared" si="458"/>
        <v>0</v>
      </c>
      <c r="M525" s="56">
        <f t="shared" si="458"/>
        <v>0</v>
      </c>
      <c r="N525" s="222">
        <f t="shared" si="454"/>
        <v>0</v>
      </c>
    </row>
    <row r="526" spans="1:14" s="293" customFormat="1" ht="45" customHeight="1">
      <c r="A526" s="861"/>
      <c r="B526" s="863"/>
      <c r="C526" s="867"/>
      <c r="D526" s="231" t="s">
        <v>18</v>
      </c>
      <c r="E526" s="252">
        <v>0</v>
      </c>
      <c r="F526" s="252">
        <v>0</v>
      </c>
      <c r="G526" s="252">
        <v>0</v>
      </c>
      <c r="H526" s="252">
        <v>0</v>
      </c>
      <c r="I526" s="252">
        <v>0</v>
      </c>
      <c r="J526" s="865"/>
      <c r="K526" s="485">
        <v>0</v>
      </c>
      <c r="L526" s="252">
        <v>0</v>
      </c>
      <c r="M526" s="252">
        <v>0</v>
      </c>
      <c r="N526" s="222">
        <f t="shared" si="454"/>
        <v>0</v>
      </c>
    </row>
    <row r="527" spans="1:14" s="293" customFormat="1" ht="48" customHeight="1">
      <c r="A527" s="861"/>
      <c r="B527" s="863"/>
      <c r="C527" s="867"/>
      <c r="D527" s="231" t="s">
        <v>10</v>
      </c>
      <c r="E527" s="252">
        <v>0</v>
      </c>
      <c r="F527" s="252">
        <v>0</v>
      </c>
      <c r="G527" s="252">
        <v>0</v>
      </c>
      <c r="H527" s="252">
        <v>0</v>
      </c>
      <c r="I527" s="252">
        <v>0</v>
      </c>
      <c r="J527" s="865"/>
      <c r="K527" s="485">
        <v>0</v>
      </c>
      <c r="L527" s="252">
        <v>0</v>
      </c>
      <c r="M527" s="252">
        <v>0</v>
      </c>
      <c r="N527" s="222">
        <f>E527+H527+I527+K527+L527+M527</f>
        <v>0</v>
      </c>
    </row>
    <row r="528" spans="1:14" s="293" customFormat="1" ht="46.5" customHeight="1">
      <c r="A528" s="861"/>
      <c r="B528" s="864"/>
      <c r="C528" s="868"/>
      <c r="D528" s="232" t="s">
        <v>11</v>
      </c>
      <c r="E528" s="251">
        <v>0</v>
      </c>
      <c r="F528" s="251">
        <v>0</v>
      </c>
      <c r="G528" s="251">
        <v>0</v>
      </c>
      <c r="H528" s="251">
        <v>0</v>
      </c>
      <c r="I528" s="251">
        <v>0</v>
      </c>
      <c r="J528" s="865"/>
      <c r="K528" s="486">
        <v>0</v>
      </c>
      <c r="L528" s="251">
        <v>0</v>
      </c>
      <c r="M528" s="251">
        <v>0</v>
      </c>
      <c r="N528" s="222">
        <f>E528+H528+I528+K528+L528+M528</f>
        <v>0</v>
      </c>
    </row>
    <row r="529" spans="1:14" s="293" customFormat="1" ht="30" customHeight="1">
      <c r="A529" s="558"/>
      <c r="B529" s="258"/>
      <c r="C529" s="322"/>
      <c r="D529" s="322"/>
      <c r="E529" s="322"/>
      <c r="F529" s="322"/>
      <c r="G529" s="322"/>
      <c r="H529" s="322"/>
      <c r="I529" s="322"/>
      <c r="J529" s="322"/>
      <c r="K529" s="322"/>
      <c r="L529" s="359"/>
      <c r="M529" s="322"/>
      <c r="N529" s="360"/>
    </row>
    <row r="530" spans="1:14" s="293" customFormat="1" ht="40.5">
      <c r="A530" s="937">
        <v>1</v>
      </c>
      <c r="B530" s="55" t="s">
        <v>51</v>
      </c>
      <c r="C530" s="939"/>
      <c r="D530" s="305" t="s">
        <v>9</v>
      </c>
      <c r="E530" s="203">
        <f>E531+E532+E533</f>
        <v>0.89000000000000012</v>
      </c>
      <c r="F530" s="203">
        <f t="shared" ref="F530:G530" si="459">F531+F532+F533</f>
        <v>0.01</v>
      </c>
      <c r="G530" s="203">
        <f t="shared" si="459"/>
        <v>0.01</v>
      </c>
      <c r="H530" s="203">
        <f t="shared" ref="H530:I530" si="460">H531+H532+H533</f>
        <v>0.95</v>
      </c>
      <c r="I530" s="203">
        <f t="shared" si="460"/>
        <v>0.89000000000000012</v>
      </c>
      <c r="J530" s="941"/>
      <c r="K530" s="488">
        <f t="shared" ref="K530:M530" si="461">K531+K532+K533</f>
        <v>0.25</v>
      </c>
      <c r="L530" s="203">
        <f t="shared" si="461"/>
        <v>0.65</v>
      </c>
      <c r="M530" s="203">
        <f t="shared" si="461"/>
        <v>0.83000000000000007</v>
      </c>
      <c r="N530" s="525">
        <f>SUM(N531:N533)</f>
        <v>4.4600000000000009</v>
      </c>
    </row>
    <row r="531" spans="1:14" s="293" customFormat="1" ht="23.25">
      <c r="A531" s="937"/>
      <c r="B531" s="944" t="str">
        <f>F461</f>
        <v>ЦИФРОВАЯ ЭКОНОМИКА</v>
      </c>
      <c r="C531" s="939"/>
      <c r="D531" s="306" t="s">
        <v>18</v>
      </c>
      <c r="E531" s="205">
        <f>E471+E475+E489+E493+E497+E514+E518+E522+E526</f>
        <v>0</v>
      </c>
      <c r="F531" s="205">
        <f t="shared" ref="F531:I531" si="462">F471+F475+F489+F493+F497+F514+F518+F522+F526</f>
        <v>0</v>
      </c>
      <c r="G531" s="205">
        <f t="shared" si="462"/>
        <v>0</v>
      </c>
      <c r="H531" s="205">
        <f t="shared" si="462"/>
        <v>0</v>
      </c>
      <c r="I531" s="205">
        <f t="shared" si="462"/>
        <v>0</v>
      </c>
      <c r="J531" s="942"/>
      <c r="K531" s="205">
        <f>K471+K475+K489+K493+K497+K514+K518+K522+K526</f>
        <v>0</v>
      </c>
      <c r="L531" s="205">
        <f t="shared" ref="L531:M531" si="463">L471+L475+L489+L493+L497+L514+L518+L522+L526</f>
        <v>0</v>
      </c>
      <c r="M531" s="205">
        <f t="shared" si="463"/>
        <v>0</v>
      </c>
      <c r="N531" s="525">
        <f t="shared" ref="N531:N533" si="464">E531+H531+I531+K531+L531+M531</f>
        <v>0</v>
      </c>
    </row>
    <row r="532" spans="1:14" s="293" customFormat="1" ht="23.25">
      <c r="A532" s="937"/>
      <c r="B532" s="945"/>
      <c r="C532" s="939"/>
      <c r="D532" s="306" t="s">
        <v>10</v>
      </c>
      <c r="E532" s="205">
        <f t="shared" ref="E532:I533" si="465">E472+E476+E490+E494+E498+E515+E519+E523+E527</f>
        <v>0</v>
      </c>
      <c r="F532" s="205">
        <f t="shared" si="465"/>
        <v>0</v>
      </c>
      <c r="G532" s="205">
        <f t="shared" si="465"/>
        <v>0</v>
      </c>
      <c r="H532" s="205">
        <f t="shared" si="465"/>
        <v>0</v>
      </c>
      <c r="I532" s="205">
        <f t="shared" si="465"/>
        <v>0</v>
      </c>
      <c r="J532" s="942"/>
      <c r="K532" s="205">
        <f t="shared" ref="K532:M533" si="466">K472+K476+K490+K494+K498+K515+K519+K523+K527</f>
        <v>0</v>
      </c>
      <c r="L532" s="205">
        <f t="shared" si="466"/>
        <v>0</v>
      </c>
      <c r="M532" s="205">
        <f t="shared" si="466"/>
        <v>0</v>
      </c>
      <c r="N532" s="525">
        <f t="shared" si="464"/>
        <v>0</v>
      </c>
    </row>
    <row r="533" spans="1:14" s="293" customFormat="1" ht="24" thickBot="1">
      <c r="A533" s="938"/>
      <c r="B533" s="946"/>
      <c r="C533" s="940"/>
      <c r="D533" s="307" t="s">
        <v>11</v>
      </c>
      <c r="E533" s="205">
        <f t="shared" si="465"/>
        <v>0.89000000000000012</v>
      </c>
      <c r="F533" s="205">
        <f t="shared" si="465"/>
        <v>0.01</v>
      </c>
      <c r="G533" s="205">
        <f t="shared" si="465"/>
        <v>0.01</v>
      </c>
      <c r="H533" s="205">
        <f t="shared" si="465"/>
        <v>0.95</v>
      </c>
      <c r="I533" s="205">
        <f t="shared" si="465"/>
        <v>0.89000000000000012</v>
      </c>
      <c r="J533" s="943"/>
      <c r="K533" s="205">
        <f t="shared" si="466"/>
        <v>0.25</v>
      </c>
      <c r="L533" s="205">
        <f t="shared" si="466"/>
        <v>0.65</v>
      </c>
      <c r="M533" s="205">
        <f t="shared" si="466"/>
        <v>0.83000000000000007</v>
      </c>
      <c r="N533" s="525">
        <f t="shared" si="464"/>
        <v>4.4600000000000009</v>
      </c>
    </row>
    <row r="534" spans="1:14" s="293" customFormat="1" ht="62.25" customHeight="1" thickBot="1">
      <c r="A534" s="51"/>
      <c r="B534" s="52"/>
      <c r="C534" s="52"/>
      <c r="D534" s="52"/>
      <c r="E534" s="77" t="s">
        <v>91</v>
      </c>
      <c r="F534" s="76" t="s">
        <v>61</v>
      </c>
      <c r="G534" s="78"/>
      <c r="H534" s="52"/>
      <c r="I534" s="52"/>
      <c r="J534" s="52"/>
      <c r="K534" s="52"/>
      <c r="L534" s="52"/>
      <c r="M534" s="52"/>
      <c r="N534" s="53"/>
    </row>
    <row r="535" spans="1:14" s="293" customFormat="1" ht="21" customHeight="1" thickBot="1">
      <c r="A535" s="1020" t="s">
        <v>252</v>
      </c>
      <c r="B535" s="972"/>
      <c r="C535" s="972"/>
      <c r="D535" s="972"/>
      <c r="E535" s="972"/>
      <c r="F535" s="972"/>
      <c r="G535" s="972"/>
      <c r="H535" s="972"/>
      <c r="I535" s="972"/>
      <c r="J535" s="972"/>
      <c r="K535" s="972"/>
      <c r="L535" s="972"/>
      <c r="M535" s="972"/>
      <c r="N535" s="973"/>
    </row>
    <row r="536" spans="1:14" s="293" customFormat="1" ht="58.5">
      <c r="A536" s="859" t="s">
        <v>12</v>
      </c>
      <c r="B536" s="22" t="s">
        <v>253</v>
      </c>
      <c r="C536" s="31"/>
      <c r="D536" s="32"/>
      <c r="E536" s="31"/>
      <c r="F536" s="31"/>
      <c r="G536" s="31"/>
      <c r="H536" s="31"/>
      <c r="I536" s="238"/>
      <c r="J536" s="237"/>
      <c r="K536" s="237"/>
      <c r="L536" s="238"/>
      <c r="M536" s="238"/>
      <c r="N536" s="239"/>
    </row>
    <row r="537" spans="1:14" s="293" customFormat="1">
      <c r="A537" s="962"/>
      <c r="B537" s="258" t="s">
        <v>95</v>
      </c>
      <c r="C537" s="20">
        <v>1</v>
      </c>
      <c r="D537" s="343" t="s">
        <v>254</v>
      </c>
      <c r="E537" s="20"/>
      <c r="F537" s="20">
        <v>1</v>
      </c>
      <c r="G537" s="20">
        <v>1</v>
      </c>
      <c r="H537" s="20">
        <v>1</v>
      </c>
      <c r="I537" s="20">
        <v>1</v>
      </c>
      <c r="J537" s="361"/>
      <c r="K537" s="361"/>
      <c r="L537" s="20">
        <v>1</v>
      </c>
      <c r="M537" s="20">
        <v>1</v>
      </c>
      <c r="N537" s="21"/>
    </row>
    <row r="538" spans="1:14" s="293" customFormat="1" ht="19.5">
      <c r="A538" s="10"/>
      <c r="B538" s="11" t="s">
        <v>14</v>
      </c>
      <c r="C538" s="924" t="s">
        <v>15</v>
      </c>
      <c r="D538" s="925"/>
      <c r="E538" s="925"/>
      <c r="F538" s="925"/>
      <c r="G538" s="925"/>
      <c r="H538" s="925"/>
      <c r="I538" s="925"/>
      <c r="J538" s="925"/>
      <c r="K538" s="546"/>
      <c r="L538" s="926"/>
      <c r="M538" s="926"/>
      <c r="N538" s="927"/>
    </row>
    <row r="539" spans="1:14" s="293" customFormat="1" ht="22.5" customHeight="1">
      <c r="A539" s="872" t="s">
        <v>16</v>
      </c>
      <c r="B539" s="888" t="s">
        <v>255</v>
      </c>
      <c r="C539" s="875"/>
      <c r="D539" s="308" t="s">
        <v>17</v>
      </c>
      <c r="E539" s="267">
        <f t="shared" ref="E539" si="467">SUM(E540:E542)</f>
        <v>0</v>
      </c>
      <c r="F539" s="267">
        <f t="shared" ref="F539:I539" si="468">SUM(F540:F542)</f>
        <v>0</v>
      </c>
      <c r="G539" s="267">
        <f t="shared" si="468"/>
        <v>0</v>
      </c>
      <c r="H539" s="267">
        <f t="shared" si="468"/>
        <v>0</v>
      </c>
      <c r="I539" s="267">
        <f t="shared" si="468"/>
        <v>0</v>
      </c>
      <c r="J539" s="1098"/>
      <c r="K539" s="487">
        <f t="shared" ref="K539" si="469">SUM(K540:K542)</f>
        <v>3.7310000000000003</v>
      </c>
      <c r="L539" s="267">
        <f t="shared" ref="L539:M539" si="470">SUM(L540:L542)</f>
        <v>0</v>
      </c>
      <c r="M539" s="267">
        <f t="shared" si="470"/>
        <v>0</v>
      </c>
      <c r="N539" s="222">
        <f t="shared" ref="N539:N542" si="471">E539+H539+I539+K539+L539+M539</f>
        <v>3.7310000000000003</v>
      </c>
    </row>
    <row r="540" spans="1:14" s="293" customFormat="1" ht="23.25">
      <c r="A540" s="873"/>
      <c r="B540" s="893"/>
      <c r="C540" s="876"/>
      <c r="D540" s="231" t="s">
        <v>18</v>
      </c>
      <c r="E540" s="320">
        <v>0</v>
      </c>
      <c r="F540" s="320">
        <v>0</v>
      </c>
      <c r="G540" s="320">
        <v>0</v>
      </c>
      <c r="H540" s="320">
        <v>0</v>
      </c>
      <c r="I540" s="4">
        <v>0</v>
      </c>
      <c r="J540" s="1099"/>
      <c r="K540" s="483">
        <v>3.4460000000000002</v>
      </c>
      <c r="L540" s="4">
        <v>0</v>
      </c>
      <c r="M540" s="4">
        <v>0</v>
      </c>
      <c r="N540" s="222">
        <f t="shared" si="471"/>
        <v>3.4460000000000002</v>
      </c>
    </row>
    <row r="541" spans="1:14" s="293" customFormat="1" ht="33.75" customHeight="1">
      <c r="A541" s="873"/>
      <c r="B541" s="893"/>
      <c r="C541" s="876"/>
      <c r="D541" s="231" t="s">
        <v>10</v>
      </c>
      <c r="E541" s="320">
        <v>0</v>
      </c>
      <c r="F541" s="320">
        <v>0</v>
      </c>
      <c r="G541" s="320">
        <v>0</v>
      </c>
      <c r="H541" s="320">
        <v>0</v>
      </c>
      <c r="I541" s="4">
        <v>0</v>
      </c>
      <c r="J541" s="1099"/>
      <c r="K541" s="483">
        <v>0.27600000000000002</v>
      </c>
      <c r="L541" s="4">
        <v>0</v>
      </c>
      <c r="M541" s="4">
        <v>0</v>
      </c>
      <c r="N541" s="222">
        <f t="shared" si="471"/>
        <v>0.27600000000000002</v>
      </c>
    </row>
    <row r="542" spans="1:14" s="293" customFormat="1" ht="409.6" customHeight="1" thickBot="1">
      <c r="A542" s="874"/>
      <c r="B542" s="894"/>
      <c r="C542" s="877"/>
      <c r="D542" s="262" t="s">
        <v>11</v>
      </c>
      <c r="E542" s="269">
        <v>0</v>
      </c>
      <c r="F542" s="269">
        <v>0</v>
      </c>
      <c r="G542" s="269">
        <v>0</v>
      </c>
      <c r="H542" s="269">
        <v>0</v>
      </c>
      <c r="I542" s="356">
        <v>0</v>
      </c>
      <c r="J542" s="1100"/>
      <c r="K542" s="497">
        <v>8.9999999999999993E-3</v>
      </c>
      <c r="L542" s="356">
        <v>0</v>
      </c>
      <c r="M542" s="356">
        <v>0</v>
      </c>
      <c r="N542" s="222">
        <f t="shared" si="471"/>
        <v>8.9999999999999993E-3</v>
      </c>
    </row>
    <row r="543" spans="1:14" s="293" customFormat="1" ht="21" customHeight="1" thickBot="1">
      <c r="A543" s="1020" t="s">
        <v>256</v>
      </c>
      <c r="B543" s="972"/>
      <c r="C543" s="972"/>
      <c r="D543" s="972"/>
      <c r="E543" s="972"/>
      <c r="F543" s="972"/>
      <c r="G543" s="972"/>
      <c r="H543" s="972"/>
      <c r="I543" s="972"/>
      <c r="J543" s="972"/>
      <c r="K543" s="972"/>
      <c r="L543" s="972"/>
      <c r="M543" s="972"/>
      <c r="N543" s="973"/>
    </row>
    <row r="544" spans="1:14" s="293" customFormat="1" ht="78">
      <c r="A544" s="859" t="s">
        <v>12</v>
      </c>
      <c r="B544" s="5" t="s">
        <v>257</v>
      </c>
      <c r="C544" s="23"/>
      <c r="D544" s="259"/>
      <c r="E544" s="23"/>
      <c r="F544" s="23"/>
      <c r="G544" s="23"/>
      <c r="H544" s="23"/>
      <c r="I544" s="4"/>
      <c r="J544" s="30"/>
      <c r="K544" s="479"/>
      <c r="L544" s="4"/>
      <c r="M544" s="4"/>
      <c r="N544" s="26"/>
    </row>
    <row r="545" spans="1:14" s="293" customFormat="1">
      <c r="A545" s="860"/>
      <c r="B545" s="260" t="s">
        <v>95</v>
      </c>
      <c r="C545" s="9">
        <v>0</v>
      </c>
      <c r="D545" s="261"/>
      <c r="E545" s="9">
        <v>4</v>
      </c>
      <c r="F545" s="9"/>
      <c r="G545" s="9">
        <v>0</v>
      </c>
      <c r="H545" s="9">
        <v>8</v>
      </c>
      <c r="I545" s="7">
        <v>12</v>
      </c>
      <c r="J545" s="33"/>
      <c r="K545" s="33"/>
      <c r="L545" s="7">
        <v>16</v>
      </c>
      <c r="M545" s="7">
        <v>20</v>
      </c>
      <c r="N545" s="8"/>
    </row>
    <row r="546" spans="1:14" s="293" customFormat="1" ht="40.5">
      <c r="A546" s="937">
        <v>1</v>
      </c>
      <c r="B546" s="55" t="s">
        <v>51</v>
      </c>
      <c r="C546" s="939"/>
      <c r="D546" s="305" t="s">
        <v>9</v>
      </c>
      <c r="E546" s="203">
        <f>E547+E548+E549</f>
        <v>0</v>
      </c>
      <c r="F546" s="203">
        <f t="shared" ref="F546:G546" si="472">F547+F548+F549</f>
        <v>0</v>
      </c>
      <c r="G546" s="203">
        <f t="shared" si="472"/>
        <v>0</v>
      </c>
      <c r="H546" s="203">
        <f t="shared" ref="H546:I546" si="473">H547+H548+H549</f>
        <v>0</v>
      </c>
      <c r="I546" s="203">
        <f t="shared" si="473"/>
        <v>0</v>
      </c>
      <c r="J546" s="941"/>
      <c r="K546" s="488">
        <f t="shared" ref="K546" si="474">K547+K548+K549</f>
        <v>3.7310000000000003</v>
      </c>
      <c r="L546" s="203">
        <f t="shared" ref="L546:M546" si="475">L547+L548+L549</f>
        <v>0</v>
      </c>
      <c r="M546" s="203">
        <f t="shared" si="475"/>
        <v>0</v>
      </c>
      <c r="N546" s="525">
        <f>SUM(N547:N549)</f>
        <v>3.7310000000000003</v>
      </c>
    </row>
    <row r="547" spans="1:14" s="293" customFormat="1" ht="23.25">
      <c r="A547" s="937"/>
      <c r="B547" s="944" t="str">
        <f>F534</f>
        <v>КУЛЬТУРА</v>
      </c>
      <c r="C547" s="939"/>
      <c r="D547" s="306" t="s">
        <v>18</v>
      </c>
      <c r="E547" s="205">
        <f>E540</f>
        <v>0</v>
      </c>
      <c r="F547" s="205">
        <f t="shared" ref="F547:G547" si="476">F540</f>
        <v>0</v>
      </c>
      <c r="G547" s="205">
        <f t="shared" si="476"/>
        <v>0</v>
      </c>
      <c r="H547" s="205">
        <f t="shared" ref="H547" si="477">H540</f>
        <v>0</v>
      </c>
      <c r="I547" s="205">
        <f>I540</f>
        <v>0</v>
      </c>
      <c r="J547" s="942"/>
      <c r="K547" s="489">
        <f t="shared" ref="K547" si="478">K540</f>
        <v>3.4460000000000002</v>
      </c>
      <c r="L547" s="205">
        <f t="shared" ref="L547:M547" si="479">L540</f>
        <v>0</v>
      </c>
      <c r="M547" s="205">
        <f t="shared" si="479"/>
        <v>0</v>
      </c>
      <c r="N547" s="525">
        <f t="shared" ref="N547:N549" si="480">E547+H547+I547+K547+L547+M547</f>
        <v>3.4460000000000002</v>
      </c>
    </row>
    <row r="548" spans="1:14" s="293" customFormat="1" ht="23.25">
      <c r="A548" s="937"/>
      <c r="B548" s="945"/>
      <c r="C548" s="939"/>
      <c r="D548" s="306" t="s">
        <v>10</v>
      </c>
      <c r="E548" s="205">
        <f t="shared" ref="E548:M549" si="481">E541</f>
        <v>0</v>
      </c>
      <c r="F548" s="362">
        <f t="shared" si="481"/>
        <v>0</v>
      </c>
      <c r="G548" s="362">
        <f t="shared" si="481"/>
        <v>0</v>
      </c>
      <c r="H548" s="205">
        <f t="shared" ref="H548:I548" si="482">H541</f>
        <v>0</v>
      </c>
      <c r="I548" s="205">
        <f t="shared" si="482"/>
        <v>0</v>
      </c>
      <c r="J548" s="942"/>
      <c r="K548" s="491">
        <f t="shared" ref="K548" si="483">K541</f>
        <v>0.27600000000000002</v>
      </c>
      <c r="L548" s="205">
        <f t="shared" si="481"/>
        <v>0</v>
      </c>
      <c r="M548" s="205">
        <f t="shared" si="481"/>
        <v>0</v>
      </c>
      <c r="N548" s="525">
        <f t="shared" si="480"/>
        <v>0.27600000000000002</v>
      </c>
    </row>
    <row r="549" spans="1:14" s="293" customFormat="1" ht="24" thickBot="1">
      <c r="A549" s="938"/>
      <c r="B549" s="946"/>
      <c r="C549" s="940"/>
      <c r="D549" s="307" t="s">
        <v>11</v>
      </c>
      <c r="E549" s="205">
        <f t="shared" si="481"/>
        <v>0</v>
      </c>
      <c r="F549" s="205">
        <f t="shared" si="481"/>
        <v>0</v>
      </c>
      <c r="G549" s="205">
        <f t="shared" si="481"/>
        <v>0</v>
      </c>
      <c r="H549" s="205">
        <f t="shared" ref="H549:I549" si="484">H542</f>
        <v>0</v>
      </c>
      <c r="I549" s="205">
        <f t="shared" si="484"/>
        <v>0</v>
      </c>
      <c r="J549" s="943"/>
      <c r="K549" s="489">
        <f t="shared" ref="K549" si="485">K542</f>
        <v>8.9999999999999993E-3</v>
      </c>
      <c r="L549" s="205">
        <f t="shared" si="481"/>
        <v>0</v>
      </c>
      <c r="M549" s="205">
        <f t="shared" si="481"/>
        <v>0</v>
      </c>
      <c r="N549" s="525">
        <f t="shared" si="480"/>
        <v>8.9999999999999993E-3</v>
      </c>
    </row>
    <row r="550" spans="1:14" s="293" customFormat="1" ht="48.75" customHeight="1" thickBot="1">
      <c r="A550" s="51"/>
      <c r="B550" s="52"/>
      <c r="C550" s="52"/>
      <c r="D550" s="52"/>
      <c r="E550" s="77" t="s">
        <v>92</v>
      </c>
      <c r="F550" s="76" t="s">
        <v>62</v>
      </c>
      <c r="G550" s="78"/>
      <c r="H550" s="52"/>
      <c r="I550" s="52"/>
      <c r="J550" s="52"/>
      <c r="K550" s="52"/>
      <c r="L550" s="52"/>
      <c r="M550" s="52"/>
      <c r="N550" s="53"/>
    </row>
    <row r="551" spans="1:14" s="293" customFormat="1" ht="21" thickBot="1">
      <c r="A551" s="963" t="s">
        <v>31</v>
      </c>
      <c r="B551" s="964"/>
      <c r="C551" s="964"/>
      <c r="D551" s="964"/>
      <c r="E551" s="964"/>
      <c r="F551" s="964"/>
      <c r="G551" s="964"/>
      <c r="H551" s="964"/>
      <c r="I551" s="964"/>
      <c r="J551" s="964"/>
      <c r="K551" s="964"/>
      <c r="L551" s="964"/>
      <c r="M551" s="964"/>
      <c r="N551" s="974"/>
    </row>
    <row r="552" spans="1:14" s="293" customFormat="1" ht="39">
      <c r="A552" s="859" t="s">
        <v>12</v>
      </c>
      <c r="B552" s="363" t="s">
        <v>258</v>
      </c>
      <c r="C552" s="249"/>
      <c r="D552" s="364"/>
      <c r="E552" s="365"/>
      <c r="F552" s="366"/>
      <c r="G552" s="367"/>
      <c r="H552" s="365"/>
      <c r="I552" s="365"/>
      <c r="J552" s="366"/>
      <c r="K552" s="366"/>
      <c r="L552" s="365"/>
      <c r="M552" s="365"/>
      <c r="N552" s="365"/>
    </row>
    <row r="553" spans="1:14" s="293" customFormat="1" ht="40.5">
      <c r="A553" s="962"/>
      <c r="B553" s="258" t="s">
        <v>95</v>
      </c>
      <c r="C553" s="20"/>
      <c r="D553" s="240"/>
      <c r="E553" s="368" t="s">
        <v>259</v>
      </c>
      <c r="F553" s="369"/>
      <c r="G553" s="370">
        <v>3</v>
      </c>
      <c r="H553" s="368" t="s">
        <v>259</v>
      </c>
      <c r="I553" s="368" t="s">
        <v>259</v>
      </c>
      <c r="J553" s="369"/>
      <c r="K553" s="369"/>
      <c r="L553" s="368" t="s">
        <v>259</v>
      </c>
      <c r="M553" s="368" t="s">
        <v>259</v>
      </c>
      <c r="N553" s="368" t="s">
        <v>259</v>
      </c>
    </row>
    <row r="554" spans="1:14" s="293" customFormat="1" ht="78.75" thickBot="1">
      <c r="A554" s="552"/>
      <c r="B554" s="371" t="s">
        <v>260</v>
      </c>
      <c r="C554" s="344"/>
      <c r="D554" s="354"/>
      <c r="E554" s="372"/>
      <c r="F554" s="373"/>
      <c r="G554" s="374"/>
      <c r="H554" s="372"/>
      <c r="I554" s="372"/>
      <c r="J554" s="373" t="s">
        <v>151</v>
      </c>
      <c r="K554" s="373"/>
      <c r="L554" s="372"/>
      <c r="M554" s="372"/>
      <c r="N554" s="375"/>
    </row>
    <row r="555" spans="1:14" s="293" customFormat="1" ht="40.5">
      <c r="A555" s="552"/>
      <c r="B555" s="258" t="s">
        <v>95</v>
      </c>
      <c r="C555" s="350"/>
      <c r="D555" s="376"/>
      <c r="E555" s="368" t="s">
        <v>261</v>
      </c>
      <c r="F555" s="350"/>
      <c r="G555" s="377">
        <v>0</v>
      </c>
      <c r="H555" s="368" t="s">
        <v>261</v>
      </c>
      <c r="I555" s="368" t="s">
        <v>261</v>
      </c>
      <c r="J555" s="350"/>
      <c r="K555" s="350"/>
      <c r="L555" s="368" t="s">
        <v>261</v>
      </c>
      <c r="M555" s="368" t="s">
        <v>261</v>
      </c>
      <c r="N555" s="368" t="s">
        <v>261</v>
      </c>
    </row>
    <row r="556" spans="1:14" s="293" customFormat="1" ht="19.5">
      <c r="A556" s="10"/>
      <c r="B556" s="11" t="s">
        <v>14</v>
      </c>
      <c r="C556" s="924" t="s">
        <v>15</v>
      </c>
      <c r="D556" s="925"/>
      <c r="E556" s="925"/>
      <c r="F556" s="925"/>
      <c r="G556" s="925"/>
      <c r="H556" s="925"/>
      <c r="I556" s="925"/>
      <c r="J556" s="925"/>
      <c r="K556" s="546"/>
      <c r="L556" s="926"/>
      <c r="M556" s="926"/>
      <c r="N556" s="927"/>
    </row>
    <row r="557" spans="1:14" s="293" customFormat="1" ht="23.25">
      <c r="A557" s="872" t="s">
        <v>16</v>
      </c>
      <c r="B557" s="888" t="s">
        <v>33</v>
      </c>
      <c r="C557" s="875"/>
      <c r="D557" s="308" t="s">
        <v>17</v>
      </c>
      <c r="E557" s="56">
        <f t="shared" ref="E557:G557" si="486">SUM(E558:E560)</f>
        <v>0</v>
      </c>
      <c r="F557" s="56">
        <f t="shared" si="486"/>
        <v>0</v>
      </c>
      <c r="G557" s="56">
        <f t="shared" si="486"/>
        <v>0</v>
      </c>
      <c r="H557" s="56">
        <f t="shared" ref="H557" si="487">SUM(H558:H560)</f>
        <v>0</v>
      </c>
      <c r="I557" s="56">
        <f t="shared" ref="I557" si="488">SUM(I558:I560)</f>
        <v>0</v>
      </c>
      <c r="J557" s="934"/>
      <c r="K557" s="548"/>
      <c r="L557" s="56">
        <f t="shared" ref="L557:M557" si="489">SUM(L558:L560)</f>
        <v>0</v>
      </c>
      <c r="M557" s="56">
        <f t="shared" si="489"/>
        <v>0</v>
      </c>
      <c r="N557" s="222">
        <f t="shared" ref="N557:N560" si="490">E557+H557+I557+K557+L557+M557</f>
        <v>0</v>
      </c>
    </row>
    <row r="558" spans="1:14" s="293" customFormat="1" ht="23.25">
      <c r="A558" s="873"/>
      <c r="B558" s="893"/>
      <c r="C558" s="876"/>
      <c r="D558" s="231" t="s">
        <v>18</v>
      </c>
      <c r="E558" s="197"/>
      <c r="F558" s="197"/>
      <c r="G558" s="197"/>
      <c r="H558" s="197"/>
      <c r="I558" s="198"/>
      <c r="J558" s="935"/>
      <c r="K558" s="549"/>
      <c r="L558" s="198"/>
      <c r="M558" s="198"/>
      <c r="N558" s="222">
        <f t="shared" si="490"/>
        <v>0</v>
      </c>
    </row>
    <row r="559" spans="1:14" s="293" customFormat="1" ht="23.25">
      <c r="A559" s="873"/>
      <c r="B559" s="893"/>
      <c r="C559" s="876"/>
      <c r="D559" s="231" t="s">
        <v>10</v>
      </c>
      <c r="E559" s="197"/>
      <c r="F559" s="197"/>
      <c r="G559" s="197"/>
      <c r="H559" s="197"/>
      <c r="I559" s="198"/>
      <c r="J559" s="935"/>
      <c r="K559" s="549"/>
      <c r="L559" s="198"/>
      <c r="M559" s="198"/>
      <c r="N559" s="222">
        <f t="shared" si="490"/>
        <v>0</v>
      </c>
    </row>
    <row r="560" spans="1:14" s="293" customFormat="1" ht="23.25">
      <c r="A560" s="874"/>
      <c r="B560" s="894"/>
      <c r="C560" s="877"/>
      <c r="D560" s="262" t="s">
        <v>11</v>
      </c>
      <c r="E560" s="199"/>
      <c r="F560" s="199"/>
      <c r="G560" s="199"/>
      <c r="H560" s="199"/>
      <c r="I560" s="198"/>
      <c r="J560" s="936"/>
      <c r="K560" s="550"/>
      <c r="L560" s="198"/>
      <c r="M560" s="198"/>
      <c r="N560" s="222">
        <f t="shared" si="490"/>
        <v>0</v>
      </c>
    </row>
    <row r="561" spans="1:14" s="293" customFormat="1" ht="40.5">
      <c r="A561" s="937">
        <v>1</v>
      </c>
      <c r="B561" s="55" t="s">
        <v>51</v>
      </c>
      <c r="C561" s="939"/>
      <c r="D561" s="305" t="s">
        <v>9</v>
      </c>
      <c r="E561" s="203">
        <f>E562+E563+E564</f>
        <v>0</v>
      </c>
      <c r="F561" s="203">
        <f t="shared" ref="F561:K561" si="491">F562+F563+F564</f>
        <v>0</v>
      </c>
      <c r="G561" s="203">
        <f t="shared" si="491"/>
        <v>0</v>
      </c>
      <c r="H561" s="203">
        <f t="shared" ref="H561:I561" si="492">H562+H563+H564</f>
        <v>0</v>
      </c>
      <c r="I561" s="203">
        <f t="shared" si="492"/>
        <v>0</v>
      </c>
      <c r="J561" s="1081" t="s">
        <v>293</v>
      </c>
      <c r="K561" s="488">
        <f t="shared" si="491"/>
        <v>0</v>
      </c>
      <c r="L561" s="203">
        <f t="shared" ref="L561:M561" si="493">L562+L563+L564</f>
        <v>0</v>
      </c>
      <c r="M561" s="203">
        <f t="shared" si="493"/>
        <v>0</v>
      </c>
      <c r="N561" s="525">
        <f>SUM(N562:N564)</f>
        <v>0</v>
      </c>
    </row>
    <row r="562" spans="1:14" s="293" customFormat="1" ht="23.25">
      <c r="A562" s="937"/>
      <c r="B562" s="944" t="str">
        <f>F550</f>
        <v>МАЛОЕ И СРЕДНЕЕ ПРЕДПРИНИМАТЕЛЬСТВО</v>
      </c>
      <c r="C562" s="939"/>
      <c r="D562" s="306" t="s">
        <v>18</v>
      </c>
      <c r="E562" s="205"/>
      <c r="F562" s="205"/>
      <c r="G562" s="205"/>
      <c r="H562" s="205"/>
      <c r="I562" s="206"/>
      <c r="J562" s="935"/>
      <c r="K562" s="489"/>
      <c r="L562" s="206"/>
      <c r="M562" s="206"/>
      <c r="N562" s="525">
        <f t="shared" ref="N562:N564" si="494">E562+H562+I562+K562+L562+M562</f>
        <v>0</v>
      </c>
    </row>
    <row r="563" spans="1:14" s="293" customFormat="1" ht="23.25">
      <c r="A563" s="937"/>
      <c r="B563" s="945"/>
      <c r="C563" s="939"/>
      <c r="D563" s="306" t="s">
        <v>10</v>
      </c>
      <c r="E563" s="205"/>
      <c r="F563" s="205"/>
      <c r="G563" s="205"/>
      <c r="H563" s="205"/>
      <c r="I563" s="206"/>
      <c r="J563" s="935"/>
      <c r="K563" s="489"/>
      <c r="L563" s="206"/>
      <c r="M563" s="206"/>
      <c r="N563" s="525">
        <f t="shared" si="494"/>
        <v>0</v>
      </c>
    </row>
    <row r="564" spans="1:14" s="293" customFormat="1" ht="36" customHeight="1" thickBot="1">
      <c r="A564" s="938"/>
      <c r="B564" s="946"/>
      <c r="C564" s="940"/>
      <c r="D564" s="307" t="s">
        <v>11</v>
      </c>
      <c r="E564" s="207"/>
      <c r="F564" s="207"/>
      <c r="G564" s="207"/>
      <c r="H564" s="207"/>
      <c r="I564" s="208"/>
      <c r="J564" s="1082"/>
      <c r="K564" s="490"/>
      <c r="L564" s="208"/>
      <c r="M564" s="208"/>
      <c r="N564" s="525">
        <f t="shared" si="494"/>
        <v>0</v>
      </c>
    </row>
    <row r="565" spans="1:14" s="293" customFormat="1" ht="44.25" customHeight="1" thickBot="1">
      <c r="A565" s="51"/>
      <c r="B565" s="52"/>
      <c r="C565" s="52"/>
      <c r="D565" s="52"/>
      <c r="E565" s="77" t="s">
        <v>93</v>
      </c>
      <c r="F565" s="76" t="s">
        <v>63</v>
      </c>
      <c r="G565" s="78"/>
      <c r="H565" s="52"/>
      <c r="I565" s="52"/>
      <c r="J565" s="52"/>
      <c r="K565" s="52"/>
      <c r="L565" s="52"/>
      <c r="M565" s="52"/>
      <c r="N565" s="53"/>
    </row>
    <row r="566" spans="1:14" s="293" customFormat="1" ht="21" customHeight="1" thickBot="1">
      <c r="A566" s="963" t="s">
        <v>31</v>
      </c>
      <c r="B566" s="964"/>
      <c r="C566" s="964"/>
      <c r="D566" s="964"/>
      <c r="E566" s="964"/>
      <c r="F566" s="964"/>
      <c r="G566" s="964"/>
      <c r="H566" s="964"/>
      <c r="I566" s="964"/>
      <c r="J566" s="964"/>
      <c r="K566" s="964"/>
      <c r="L566" s="964"/>
      <c r="M566" s="964"/>
      <c r="N566" s="974"/>
    </row>
    <row r="567" spans="1:14" s="293" customFormat="1" ht="19.5">
      <c r="A567" s="859" t="s">
        <v>12</v>
      </c>
      <c r="B567" s="5" t="s">
        <v>23</v>
      </c>
      <c r="C567" s="61"/>
      <c r="D567" s="62"/>
      <c r="E567" s="61"/>
      <c r="F567" s="61"/>
      <c r="G567" s="61"/>
      <c r="H567" s="61"/>
      <c r="I567" s="64"/>
      <c r="J567" s="63"/>
      <c r="K567" s="63"/>
      <c r="L567" s="64"/>
      <c r="M567" s="64"/>
      <c r="N567" s="65"/>
    </row>
    <row r="568" spans="1:14" s="293" customFormat="1">
      <c r="A568" s="962"/>
      <c r="B568" s="258" t="s">
        <v>24</v>
      </c>
      <c r="C568" s="20"/>
      <c r="D568" s="240"/>
      <c r="E568" s="20"/>
      <c r="F568" s="20"/>
      <c r="G568" s="20"/>
      <c r="H568" s="20"/>
      <c r="I568" s="20"/>
      <c r="J568" s="29"/>
      <c r="K568" s="29"/>
      <c r="L568" s="20"/>
      <c r="M568" s="20"/>
      <c r="N568" s="21"/>
    </row>
    <row r="569" spans="1:14" s="293" customFormat="1" ht="19.5">
      <c r="A569" s="10"/>
      <c r="B569" s="11" t="s">
        <v>14</v>
      </c>
      <c r="C569" s="924" t="s">
        <v>15</v>
      </c>
      <c r="D569" s="925"/>
      <c r="E569" s="925"/>
      <c r="F569" s="925"/>
      <c r="G569" s="925"/>
      <c r="H569" s="925"/>
      <c r="I569" s="925"/>
      <c r="J569" s="925"/>
      <c r="K569" s="546"/>
      <c r="L569" s="926"/>
      <c r="M569" s="926"/>
      <c r="N569" s="927"/>
    </row>
    <row r="570" spans="1:14" s="293" customFormat="1" ht="22.5" customHeight="1">
      <c r="A570" s="872" t="s">
        <v>16</v>
      </c>
      <c r="B570" s="888" t="s">
        <v>33</v>
      </c>
      <c r="C570" s="875"/>
      <c r="D570" s="308" t="s">
        <v>17</v>
      </c>
      <c r="E570" s="56">
        <f t="shared" ref="E570:G570" si="495">SUM(E571:E573)</f>
        <v>0</v>
      </c>
      <c r="F570" s="56">
        <f t="shared" si="495"/>
        <v>0</v>
      </c>
      <c r="G570" s="56">
        <f t="shared" si="495"/>
        <v>0</v>
      </c>
      <c r="H570" s="56">
        <f t="shared" ref="H570:I570" si="496">SUM(H571:H573)</f>
        <v>0</v>
      </c>
      <c r="I570" s="56">
        <f t="shared" si="496"/>
        <v>0</v>
      </c>
      <c r="J570" s="934"/>
      <c r="K570" s="416">
        <f t="shared" ref="K570" si="497">SUM(K571:K573)</f>
        <v>0</v>
      </c>
      <c r="L570" s="56">
        <f t="shared" ref="L570:M570" si="498">SUM(L571:L573)</f>
        <v>0</v>
      </c>
      <c r="M570" s="56">
        <f t="shared" si="498"/>
        <v>0</v>
      </c>
      <c r="N570" s="222">
        <f t="shared" ref="N570:N573" si="499">E570+H570+I570+K570+L570+M570</f>
        <v>0</v>
      </c>
    </row>
    <row r="571" spans="1:14" s="293" customFormat="1" ht="23.25">
      <c r="A571" s="873"/>
      <c r="B571" s="893"/>
      <c r="C571" s="876"/>
      <c r="D571" s="231" t="s">
        <v>18</v>
      </c>
      <c r="E571" s="197"/>
      <c r="F571" s="197"/>
      <c r="G571" s="197"/>
      <c r="H571" s="197"/>
      <c r="I571" s="198"/>
      <c r="J571" s="935"/>
      <c r="K571" s="420"/>
      <c r="L571" s="198"/>
      <c r="M571" s="198"/>
      <c r="N571" s="222">
        <f t="shared" si="499"/>
        <v>0</v>
      </c>
    </row>
    <row r="572" spans="1:14" s="293" customFormat="1" ht="23.25">
      <c r="A572" s="873"/>
      <c r="B572" s="893"/>
      <c r="C572" s="876"/>
      <c r="D572" s="231" t="s">
        <v>10</v>
      </c>
      <c r="E572" s="197"/>
      <c r="F572" s="197"/>
      <c r="G572" s="197"/>
      <c r="H572" s="197"/>
      <c r="I572" s="198"/>
      <c r="J572" s="935"/>
      <c r="K572" s="420"/>
      <c r="L572" s="198"/>
      <c r="M572" s="198"/>
      <c r="N572" s="222">
        <f t="shared" si="499"/>
        <v>0</v>
      </c>
    </row>
    <row r="573" spans="1:14" s="293" customFormat="1" ht="23.25">
      <c r="A573" s="874"/>
      <c r="B573" s="894"/>
      <c r="C573" s="877"/>
      <c r="D573" s="262" t="s">
        <v>11</v>
      </c>
      <c r="E573" s="199"/>
      <c r="F573" s="199"/>
      <c r="G573" s="199"/>
      <c r="H573" s="199"/>
      <c r="I573" s="198"/>
      <c r="J573" s="936"/>
      <c r="K573" s="498"/>
      <c r="L573" s="198"/>
      <c r="M573" s="198"/>
      <c r="N573" s="222">
        <f t="shared" si="499"/>
        <v>0</v>
      </c>
    </row>
    <row r="574" spans="1:14" s="293" customFormat="1" ht="60" customHeight="1">
      <c r="A574" s="937">
        <v>1</v>
      </c>
      <c r="B574" s="55" t="s">
        <v>51</v>
      </c>
      <c r="C574" s="939"/>
      <c r="D574" s="305" t="s">
        <v>9</v>
      </c>
      <c r="E574" s="203">
        <f>E575+E576+E577</f>
        <v>0</v>
      </c>
      <c r="F574" s="203">
        <f t="shared" ref="F574:G574" si="500">F575+F576+F577</f>
        <v>0</v>
      </c>
      <c r="G574" s="203">
        <f t="shared" si="500"/>
        <v>0</v>
      </c>
      <c r="H574" s="203">
        <f t="shared" ref="H574:I574" si="501">H575+H576+H577</f>
        <v>0</v>
      </c>
      <c r="I574" s="203">
        <f t="shared" si="501"/>
        <v>0</v>
      </c>
      <c r="J574" s="1081" t="s">
        <v>285</v>
      </c>
      <c r="K574" s="488">
        <f t="shared" ref="K574" si="502">K575+K576+K577</f>
        <v>0</v>
      </c>
      <c r="L574" s="203">
        <f t="shared" ref="L574:M574" si="503">L575+L576+L577</f>
        <v>0</v>
      </c>
      <c r="M574" s="203">
        <f t="shared" si="503"/>
        <v>0</v>
      </c>
      <c r="N574" s="525">
        <f>SUM(N575:N577)</f>
        <v>0</v>
      </c>
    </row>
    <row r="575" spans="1:14" s="293" customFormat="1" ht="20.25" customHeight="1">
      <c r="A575" s="937"/>
      <c r="B575" s="944" t="str">
        <f>F565</f>
        <v>МЕЖДУНАРОДНАЯ КООПЕРАЦИЯ И ЭКСПОРТ</v>
      </c>
      <c r="C575" s="939"/>
      <c r="D575" s="306" t="s">
        <v>18</v>
      </c>
      <c r="E575" s="205"/>
      <c r="F575" s="205"/>
      <c r="G575" s="205"/>
      <c r="H575" s="205"/>
      <c r="I575" s="206"/>
      <c r="J575" s="935"/>
      <c r="K575" s="489"/>
      <c r="L575" s="206"/>
      <c r="M575" s="206"/>
      <c r="N575" s="525">
        <f t="shared" ref="N575:N577" si="504">E575+H575+I575+K575+L575+M575</f>
        <v>0</v>
      </c>
    </row>
    <row r="576" spans="1:14" s="293" customFormat="1" ht="20.25" customHeight="1">
      <c r="A576" s="937"/>
      <c r="B576" s="945"/>
      <c r="C576" s="939"/>
      <c r="D576" s="306" t="s">
        <v>10</v>
      </c>
      <c r="E576" s="205"/>
      <c r="F576" s="205"/>
      <c r="G576" s="205"/>
      <c r="H576" s="205"/>
      <c r="I576" s="206"/>
      <c r="J576" s="935"/>
      <c r="K576" s="489"/>
      <c r="L576" s="206"/>
      <c r="M576" s="206"/>
      <c r="N576" s="525">
        <f t="shared" si="504"/>
        <v>0</v>
      </c>
    </row>
    <row r="577" spans="1:19" s="293" customFormat="1" ht="48" customHeight="1" thickBot="1">
      <c r="A577" s="938"/>
      <c r="B577" s="946"/>
      <c r="C577" s="940"/>
      <c r="D577" s="307" t="s">
        <v>11</v>
      </c>
      <c r="E577" s="207"/>
      <c r="F577" s="207"/>
      <c r="G577" s="207"/>
      <c r="H577" s="207"/>
      <c r="I577" s="208"/>
      <c r="J577" s="1082"/>
      <c r="K577" s="490"/>
      <c r="L577" s="208"/>
      <c r="M577" s="208"/>
      <c r="N577" s="525">
        <f t="shared" si="504"/>
        <v>0</v>
      </c>
    </row>
    <row r="578" spans="1:19" s="293" customFormat="1" ht="15"/>
    <row r="579" spans="1:19" s="293" customFormat="1" ht="15"/>
    <row r="580" spans="1:19" s="293" customFormat="1" ht="15"/>
    <row r="581" spans="1:19" s="293" customFormat="1" ht="18" customHeight="1" thickBot="1"/>
    <row r="582" spans="1:19" ht="49.5" customHeight="1" thickBot="1">
      <c r="A582" s="928" t="s">
        <v>64</v>
      </c>
      <c r="B582" s="929"/>
      <c r="C582" s="929"/>
      <c r="D582" s="929"/>
      <c r="E582" s="929"/>
      <c r="F582" s="929"/>
      <c r="G582" s="929"/>
      <c r="H582" s="929"/>
      <c r="I582" s="929"/>
      <c r="J582" s="929"/>
      <c r="K582" s="929"/>
      <c r="L582" s="929"/>
      <c r="M582" s="929"/>
      <c r="N582" s="930"/>
    </row>
    <row r="583" spans="1:19" s="303" customFormat="1" ht="7.5" customHeight="1" thickBot="1">
      <c r="A583" s="310"/>
      <c r="B583" s="310"/>
      <c r="C583" s="310"/>
      <c r="D583" s="310"/>
      <c r="E583" s="310"/>
      <c r="F583" s="310"/>
      <c r="G583" s="310"/>
      <c r="H583" s="310"/>
      <c r="I583" s="310"/>
      <c r="J583" s="310"/>
      <c r="K583" s="310"/>
      <c r="L583" s="310"/>
      <c r="M583" s="310"/>
      <c r="N583" s="310"/>
    </row>
    <row r="584" spans="1:19" s="311" customFormat="1" ht="34.5" customHeight="1">
      <c r="A584" s="1047"/>
      <c r="B584" s="1061" t="s">
        <v>49</v>
      </c>
      <c r="C584" s="1064"/>
      <c r="D584" s="562" t="s">
        <v>9</v>
      </c>
      <c r="E584" s="59">
        <f t="shared" ref="E584:G584" si="505">SUM(E585:E587)</f>
        <v>96.091999999999985</v>
      </c>
      <c r="F584" s="59">
        <f t="shared" si="505"/>
        <v>8.0419999999999998</v>
      </c>
      <c r="G584" s="59">
        <f t="shared" si="505"/>
        <v>0.17299999999999999</v>
      </c>
      <c r="H584" s="59">
        <f t="shared" ref="H584:I584" si="506">SUM(H585:H587)</f>
        <v>56.6</v>
      </c>
      <c r="I584" s="59">
        <f t="shared" si="506"/>
        <v>67.099999999999994</v>
      </c>
      <c r="J584" s="921"/>
      <c r="K584" s="492">
        <f t="shared" ref="K584" si="507">SUM(K585:K587)</f>
        <v>57.832000000000001</v>
      </c>
      <c r="L584" s="59">
        <f t="shared" ref="L584" si="508">SUM(L585:L587)</f>
        <v>77.3</v>
      </c>
      <c r="M584" s="59">
        <f t="shared" ref="M584" si="509">SUM(M585:M587)</f>
        <v>87.7</v>
      </c>
      <c r="N584" s="60">
        <f t="shared" ref="N584" si="510">SUM(N585:N587)</f>
        <v>442.62400000000008</v>
      </c>
    </row>
    <row r="585" spans="1:19" s="311" customFormat="1" ht="22.5" customHeight="1">
      <c r="A585" s="1048"/>
      <c r="B585" s="1062"/>
      <c r="C585" s="1065"/>
      <c r="D585" s="312" t="s">
        <v>18</v>
      </c>
      <c r="E585" s="70">
        <f t="shared" ref="E585:I587" si="511">E590+E594+E668+E674+E678+E684+E694</f>
        <v>0</v>
      </c>
      <c r="F585" s="70">
        <f t="shared" si="511"/>
        <v>0</v>
      </c>
      <c r="G585" s="70">
        <f t="shared" si="511"/>
        <v>0</v>
      </c>
      <c r="H585" s="70">
        <f t="shared" si="511"/>
        <v>0</v>
      </c>
      <c r="I585" s="70">
        <f t="shared" si="511"/>
        <v>0</v>
      </c>
      <c r="J585" s="922"/>
      <c r="K585" s="70">
        <f t="shared" ref="K585:N587" si="512">K590+K594+K668+K674+K678+K684+K694</f>
        <v>0</v>
      </c>
      <c r="L585" s="70">
        <f t="shared" si="512"/>
        <v>0</v>
      </c>
      <c r="M585" s="70">
        <f t="shared" si="512"/>
        <v>0</v>
      </c>
      <c r="N585" s="70">
        <f t="shared" si="512"/>
        <v>0</v>
      </c>
    </row>
    <row r="586" spans="1:19" s="311" customFormat="1" ht="22.5" customHeight="1">
      <c r="A586" s="1048"/>
      <c r="B586" s="1062"/>
      <c r="C586" s="1065"/>
      <c r="D586" s="312" t="s">
        <v>10</v>
      </c>
      <c r="E586" s="70">
        <f t="shared" si="511"/>
        <v>92.312999999999988</v>
      </c>
      <c r="F586" s="70">
        <f t="shared" si="511"/>
        <v>7.63</v>
      </c>
      <c r="G586" s="70">
        <f t="shared" si="511"/>
        <v>0</v>
      </c>
      <c r="H586" s="70">
        <f t="shared" si="511"/>
        <v>54</v>
      </c>
      <c r="I586" s="70">
        <f t="shared" si="511"/>
        <v>64</v>
      </c>
      <c r="J586" s="922"/>
      <c r="K586" s="70">
        <f t="shared" si="512"/>
        <v>55.776000000000003</v>
      </c>
      <c r="L586" s="70">
        <f t="shared" si="512"/>
        <v>74</v>
      </c>
      <c r="M586" s="70">
        <f t="shared" si="512"/>
        <v>84</v>
      </c>
      <c r="N586" s="70">
        <f t="shared" si="512"/>
        <v>424.08900000000006</v>
      </c>
    </row>
    <row r="587" spans="1:19" s="311" customFormat="1" ht="22.5" customHeight="1" thickBot="1">
      <c r="A587" s="1049"/>
      <c r="B587" s="1063"/>
      <c r="C587" s="1066"/>
      <c r="D587" s="300" t="s">
        <v>11</v>
      </c>
      <c r="E587" s="70">
        <f t="shared" si="511"/>
        <v>3.7789999999999999</v>
      </c>
      <c r="F587" s="70">
        <f t="shared" si="511"/>
        <v>0.41199999999999998</v>
      </c>
      <c r="G587" s="70">
        <f t="shared" si="511"/>
        <v>0.17299999999999999</v>
      </c>
      <c r="H587" s="70">
        <f t="shared" si="511"/>
        <v>2.6</v>
      </c>
      <c r="I587" s="70">
        <f t="shared" si="511"/>
        <v>3.1</v>
      </c>
      <c r="J587" s="923"/>
      <c r="K587" s="70">
        <f t="shared" si="512"/>
        <v>2.056</v>
      </c>
      <c r="L587" s="70">
        <f t="shared" si="512"/>
        <v>3.3</v>
      </c>
      <c r="M587" s="70">
        <f t="shared" si="512"/>
        <v>3.7</v>
      </c>
      <c r="N587" s="70">
        <f t="shared" si="512"/>
        <v>18.535</v>
      </c>
    </row>
    <row r="588" spans="1:19" ht="29.25" thickBot="1">
      <c r="A588" s="313">
        <v>1</v>
      </c>
      <c r="B588" s="1067" t="s">
        <v>34</v>
      </c>
      <c r="C588" s="1068"/>
      <c r="D588" s="1068"/>
      <c r="E588" s="1068"/>
      <c r="F588" s="1068"/>
      <c r="G588" s="1068"/>
      <c r="H588" s="1068"/>
      <c r="I588" s="1068"/>
      <c r="J588" s="1068"/>
      <c r="K588" s="1068"/>
      <c r="L588" s="1068"/>
      <c r="M588" s="1068"/>
      <c r="N588" s="1069"/>
      <c r="S588" s="314"/>
    </row>
    <row r="589" spans="1:19" ht="23.25" customHeight="1">
      <c r="A589" s="1072" t="s">
        <v>36</v>
      </c>
      <c r="B589" s="1070" t="s">
        <v>365</v>
      </c>
      <c r="C589" s="1071"/>
      <c r="D589" s="537" t="s">
        <v>17</v>
      </c>
      <c r="E589" s="56">
        <f t="shared" ref="E589:G589" si="513">SUM(E590:E592)</f>
        <v>6.9689999999999994</v>
      </c>
      <c r="F589" s="56">
        <f t="shared" si="513"/>
        <v>6.9689999999999994</v>
      </c>
      <c r="G589" s="56">
        <f t="shared" si="513"/>
        <v>0</v>
      </c>
      <c r="H589" s="56">
        <f t="shared" ref="H589:I589" si="514">SUM(H590:H592)</f>
        <v>0</v>
      </c>
      <c r="I589" s="56">
        <f t="shared" si="514"/>
        <v>0</v>
      </c>
      <c r="J589" s="967" t="s">
        <v>384</v>
      </c>
      <c r="K589" s="416">
        <f t="shared" ref="K589" si="515">SUM(K590:K592)</f>
        <v>0</v>
      </c>
      <c r="L589" s="56">
        <f t="shared" ref="L589:M589" si="516">SUM(L590:L592)</f>
        <v>0</v>
      </c>
      <c r="M589" s="56">
        <f t="shared" si="516"/>
        <v>0</v>
      </c>
      <c r="N589" s="222">
        <f t="shared" ref="N589:N596" si="517">E589+H589+I589+K589+L589+M589</f>
        <v>6.9689999999999994</v>
      </c>
    </row>
    <row r="590" spans="1:19" ht="23.25">
      <c r="A590" s="1043"/>
      <c r="B590" s="893"/>
      <c r="C590" s="867"/>
      <c r="D590" s="231" t="s">
        <v>18</v>
      </c>
      <c r="E590" s="197">
        <v>0</v>
      </c>
      <c r="F590" s="197">
        <v>0</v>
      </c>
      <c r="G590" s="331">
        <v>0</v>
      </c>
      <c r="H590" s="331">
        <v>0</v>
      </c>
      <c r="I590" s="331">
        <v>0</v>
      </c>
      <c r="J590" s="968"/>
      <c r="K590" s="331">
        <v>0</v>
      </c>
      <c r="L590" s="331">
        <v>0</v>
      </c>
      <c r="M590" s="331">
        <v>0</v>
      </c>
      <c r="N590" s="222">
        <f t="shared" si="517"/>
        <v>0</v>
      </c>
    </row>
    <row r="591" spans="1:19" ht="23.25">
      <c r="A591" s="1043"/>
      <c r="B591" s="893"/>
      <c r="C591" s="867"/>
      <c r="D591" s="231" t="s">
        <v>10</v>
      </c>
      <c r="E591" s="197">
        <v>6.76</v>
      </c>
      <c r="F591" s="197">
        <v>6.76</v>
      </c>
      <c r="G591" s="331">
        <v>0</v>
      </c>
      <c r="H591" s="331">
        <v>0</v>
      </c>
      <c r="I591" s="331">
        <v>0</v>
      </c>
      <c r="J591" s="968"/>
      <c r="K591" s="331">
        <v>0</v>
      </c>
      <c r="L591" s="331">
        <v>0</v>
      </c>
      <c r="M591" s="331">
        <v>0</v>
      </c>
      <c r="N591" s="222">
        <f t="shared" si="517"/>
        <v>6.76</v>
      </c>
    </row>
    <row r="592" spans="1:19" ht="23.25">
      <c r="A592" s="1044"/>
      <c r="B592" s="894"/>
      <c r="C592" s="868"/>
      <c r="D592" s="262" t="s">
        <v>11</v>
      </c>
      <c r="E592" s="199">
        <v>0.20899999999999999</v>
      </c>
      <c r="F592" s="199">
        <v>0.20899999999999999</v>
      </c>
      <c r="G592" s="378">
        <v>0</v>
      </c>
      <c r="H592" s="378">
        <v>0</v>
      </c>
      <c r="I592" s="378">
        <v>0</v>
      </c>
      <c r="J592" s="969"/>
      <c r="K592" s="378">
        <v>0</v>
      </c>
      <c r="L592" s="378">
        <v>0</v>
      </c>
      <c r="M592" s="378">
        <v>0</v>
      </c>
      <c r="N592" s="222">
        <f t="shared" si="517"/>
        <v>0.20899999999999999</v>
      </c>
    </row>
    <row r="593" spans="1:14" ht="33" customHeight="1">
      <c r="A593" s="1042" t="s">
        <v>38</v>
      </c>
      <c r="B593" s="888" t="s">
        <v>371</v>
      </c>
      <c r="C593" s="866"/>
      <c r="D593" s="263" t="s">
        <v>17</v>
      </c>
      <c r="E593" s="56">
        <f t="shared" ref="E593:G593" si="518">SUM(E594:E596)</f>
        <v>1.34</v>
      </c>
      <c r="F593" s="56">
        <f t="shared" si="518"/>
        <v>0.9</v>
      </c>
      <c r="G593" s="56">
        <f t="shared" si="518"/>
        <v>0</v>
      </c>
      <c r="H593" s="56">
        <f t="shared" ref="H593:I593" si="519">SUM(H594:H596)</f>
        <v>0</v>
      </c>
      <c r="I593" s="56">
        <f t="shared" si="519"/>
        <v>0</v>
      </c>
      <c r="J593" s="967" t="s">
        <v>385</v>
      </c>
      <c r="K593" s="416">
        <f t="shared" ref="K593" si="520">SUM(K594:K596)</f>
        <v>0</v>
      </c>
      <c r="L593" s="56">
        <f t="shared" ref="L593:M593" si="521">SUM(L594:L596)</f>
        <v>0</v>
      </c>
      <c r="M593" s="56">
        <f t="shared" si="521"/>
        <v>0</v>
      </c>
      <c r="N593" s="222">
        <f t="shared" si="517"/>
        <v>1.34</v>
      </c>
    </row>
    <row r="594" spans="1:14" ht="23.25">
      <c r="A594" s="1043"/>
      <c r="B594" s="893"/>
      <c r="C594" s="867"/>
      <c r="D594" s="231" t="s">
        <v>18</v>
      </c>
      <c r="E594" s="197">
        <v>0</v>
      </c>
      <c r="F594" s="331">
        <v>0</v>
      </c>
      <c r="G594" s="331">
        <v>0</v>
      </c>
      <c r="H594" s="331">
        <v>0</v>
      </c>
      <c r="I594" s="331">
        <v>0</v>
      </c>
      <c r="J594" s="968"/>
      <c r="K594" s="331">
        <v>0</v>
      </c>
      <c r="L594" s="331">
        <v>0</v>
      </c>
      <c r="M594" s="331">
        <v>0</v>
      </c>
      <c r="N594" s="222">
        <f t="shared" si="517"/>
        <v>0</v>
      </c>
    </row>
    <row r="595" spans="1:14" ht="39.75" customHeight="1">
      <c r="A595" s="1043"/>
      <c r="B595" s="893"/>
      <c r="C595" s="867"/>
      <c r="D595" s="231" t="s">
        <v>10</v>
      </c>
      <c r="E595" s="197">
        <v>1.3</v>
      </c>
      <c r="F595" s="197">
        <v>0.87</v>
      </c>
      <c r="G595" s="331">
        <v>0</v>
      </c>
      <c r="H595" s="331">
        <v>0</v>
      </c>
      <c r="I595" s="331">
        <v>0</v>
      </c>
      <c r="J595" s="968"/>
      <c r="K595" s="331">
        <v>0</v>
      </c>
      <c r="L595" s="331">
        <v>0</v>
      </c>
      <c r="M595" s="331">
        <v>0</v>
      </c>
      <c r="N595" s="222">
        <f t="shared" si="517"/>
        <v>1.3</v>
      </c>
    </row>
    <row r="596" spans="1:14" ht="23.25">
      <c r="A596" s="1044"/>
      <c r="B596" s="894"/>
      <c r="C596" s="868"/>
      <c r="D596" s="232" t="s">
        <v>11</v>
      </c>
      <c r="E596" s="199">
        <v>0.04</v>
      </c>
      <c r="F596" s="199">
        <v>0.03</v>
      </c>
      <c r="G596" s="378">
        <v>0</v>
      </c>
      <c r="H596" s="378">
        <v>0</v>
      </c>
      <c r="I596" s="378">
        <v>0</v>
      </c>
      <c r="J596" s="969"/>
      <c r="K596" s="378">
        <v>0</v>
      </c>
      <c r="L596" s="378">
        <v>0</v>
      </c>
      <c r="M596" s="378">
        <v>0</v>
      </c>
      <c r="N596" s="222">
        <f t="shared" si="517"/>
        <v>0.04</v>
      </c>
    </row>
    <row r="597" spans="1:14">
      <c r="A597" s="560" t="s">
        <v>27</v>
      </c>
      <c r="B597" s="543"/>
      <c r="C597" s="540"/>
      <c r="D597" s="232"/>
      <c r="E597" s="315"/>
      <c r="F597" s="315"/>
      <c r="G597" s="315"/>
      <c r="H597" s="315"/>
      <c r="I597" s="315"/>
      <c r="J597" s="315"/>
      <c r="K597" s="499"/>
      <c r="L597" s="315"/>
      <c r="M597" s="315"/>
      <c r="N597" s="315"/>
    </row>
    <row r="598" spans="1:14">
      <c r="A598" s="316">
        <v>2</v>
      </c>
      <c r="B598" s="1031" t="s">
        <v>48</v>
      </c>
      <c r="C598" s="1032"/>
      <c r="D598" s="1032"/>
      <c r="E598" s="1032"/>
      <c r="F598" s="1032"/>
      <c r="G598" s="1032"/>
      <c r="H598" s="1032"/>
      <c r="I598" s="1032"/>
      <c r="J598" s="1032"/>
      <c r="K598" s="1032"/>
      <c r="L598" s="1032"/>
      <c r="M598" s="1032"/>
      <c r="N598" s="1033"/>
    </row>
    <row r="599" spans="1:14" ht="22.5" customHeight="1">
      <c r="A599" s="1042" t="s">
        <v>37</v>
      </c>
      <c r="B599" s="888" t="s">
        <v>262</v>
      </c>
      <c r="C599" s="866"/>
      <c r="D599" s="539" t="s">
        <v>17</v>
      </c>
      <c r="E599" s="267">
        <f t="shared" ref="E599" si="522">SUM(E600:E602)</f>
        <v>0</v>
      </c>
      <c r="F599" s="267"/>
      <c r="G599" s="267"/>
      <c r="H599" s="267">
        <f t="shared" ref="H599:I599" si="523">SUM(H600:H602)</f>
        <v>0</v>
      </c>
      <c r="I599" s="267">
        <f t="shared" si="523"/>
        <v>0</v>
      </c>
      <c r="J599" s="901"/>
      <c r="K599" s="487">
        <f t="shared" ref="K599" si="524">SUM(K600:K602)</f>
        <v>1.4359999999999999</v>
      </c>
      <c r="L599" s="267">
        <f t="shared" ref="L599:M599" si="525">SUM(L600:L602)</f>
        <v>0</v>
      </c>
      <c r="M599" s="267">
        <f t="shared" si="525"/>
        <v>0</v>
      </c>
      <c r="N599" s="222">
        <f t="shared" ref="N599:N670" si="526">E599+H599+I599+K599+L599+M599</f>
        <v>1.4359999999999999</v>
      </c>
    </row>
    <row r="600" spans="1:14" ht="23.25">
      <c r="A600" s="1043"/>
      <c r="B600" s="893"/>
      <c r="C600" s="867"/>
      <c r="D600" s="541" t="s">
        <v>18</v>
      </c>
      <c r="E600" s="331">
        <v>0</v>
      </c>
      <c r="F600" s="331"/>
      <c r="G600" s="334"/>
      <c r="H600" s="331">
        <v>0</v>
      </c>
      <c r="I600" s="320">
        <v>0</v>
      </c>
      <c r="J600" s="902"/>
      <c r="K600" s="496">
        <v>0</v>
      </c>
      <c r="L600" s="320">
        <v>0</v>
      </c>
      <c r="M600" s="320">
        <v>0</v>
      </c>
      <c r="N600" s="222">
        <f t="shared" si="526"/>
        <v>0</v>
      </c>
    </row>
    <row r="601" spans="1:14" ht="23.25">
      <c r="A601" s="1043"/>
      <c r="B601" s="893"/>
      <c r="C601" s="867"/>
      <c r="D601" s="541" t="s">
        <v>10</v>
      </c>
      <c r="E601" s="331">
        <v>0</v>
      </c>
      <c r="F601" s="331"/>
      <c r="G601" s="331"/>
      <c r="H601" s="331">
        <v>0</v>
      </c>
      <c r="I601" s="320">
        <v>0</v>
      </c>
      <c r="J601" s="902"/>
      <c r="K601" s="496">
        <v>1.393</v>
      </c>
      <c r="L601" s="320">
        <v>0</v>
      </c>
      <c r="M601" s="320">
        <v>0</v>
      </c>
      <c r="N601" s="222">
        <f t="shared" si="526"/>
        <v>1.393</v>
      </c>
    </row>
    <row r="602" spans="1:14" ht="23.25">
      <c r="A602" s="1044"/>
      <c r="B602" s="894"/>
      <c r="C602" s="868"/>
      <c r="D602" s="330" t="s">
        <v>11</v>
      </c>
      <c r="E602" s="378">
        <v>0</v>
      </c>
      <c r="F602" s="378"/>
      <c r="G602" s="378"/>
      <c r="H602" s="378">
        <v>0</v>
      </c>
      <c r="I602" s="320">
        <v>0</v>
      </c>
      <c r="J602" s="903"/>
      <c r="K602" s="500">
        <v>4.2999999999999997E-2</v>
      </c>
      <c r="L602" s="320">
        <v>0</v>
      </c>
      <c r="M602" s="320">
        <v>0</v>
      </c>
      <c r="N602" s="222">
        <f t="shared" si="526"/>
        <v>4.2999999999999997E-2</v>
      </c>
    </row>
    <row r="603" spans="1:14" ht="23.25">
      <c r="A603" s="559"/>
      <c r="B603" s="888" t="s">
        <v>263</v>
      </c>
      <c r="C603" s="866"/>
      <c r="D603" s="539" t="s">
        <v>17</v>
      </c>
      <c r="E603" s="267">
        <f t="shared" ref="E603" si="527">SUM(E604:E606)</f>
        <v>0</v>
      </c>
      <c r="F603" s="267"/>
      <c r="G603" s="267"/>
      <c r="H603" s="267">
        <f t="shared" ref="H603:I603" si="528">SUM(H604:H606)</f>
        <v>0</v>
      </c>
      <c r="I603" s="267">
        <f t="shared" si="528"/>
        <v>0</v>
      </c>
      <c r="J603" s="901"/>
      <c r="K603" s="487">
        <f t="shared" ref="K603" si="529">SUM(K604:K606)</f>
        <v>1.0619999999999998</v>
      </c>
      <c r="L603" s="267">
        <f t="shared" ref="L603:M603" si="530">SUM(L604:L606)</f>
        <v>0</v>
      </c>
      <c r="M603" s="267">
        <f t="shared" si="530"/>
        <v>0</v>
      </c>
      <c r="N603" s="222">
        <f t="shared" si="526"/>
        <v>1.0619999999999998</v>
      </c>
    </row>
    <row r="604" spans="1:14" ht="23.25">
      <c r="A604" s="559"/>
      <c r="B604" s="893"/>
      <c r="C604" s="867"/>
      <c r="D604" s="541" t="s">
        <v>18</v>
      </c>
      <c r="E604" s="331">
        <v>0</v>
      </c>
      <c r="F604" s="331"/>
      <c r="G604" s="334"/>
      <c r="H604" s="331">
        <v>0</v>
      </c>
      <c r="I604" s="320">
        <v>0</v>
      </c>
      <c r="J604" s="902"/>
      <c r="K604" s="496">
        <v>0</v>
      </c>
      <c r="L604" s="320">
        <v>0</v>
      </c>
      <c r="M604" s="320">
        <v>0</v>
      </c>
      <c r="N604" s="222">
        <f t="shared" si="526"/>
        <v>0</v>
      </c>
    </row>
    <row r="605" spans="1:14" ht="23.25">
      <c r="A605" s="559"/>
      <c r="B605" s="893"/>
      <c r="C605" s="867"/>
      <c r="D605" s="541" t="s">
        <v>10</v>
      </c>
      <c r="E605" s="331">
        <v>0</v>
      </c>
      <c r="F605" s="331"/>
      <c r="G605" s="331"/>
      <c r="H605" s="331">
        <v>0</v>
      </c>
      <c r="I605" s="320">
        <v>0</v>
      </c>
      <c r="J605" s="902"/>
      <c r="K605" s="496">
        <v>1.0309999999999999</v>
      </c>
      <c r="L605" s="320">
        <v>0</v>
      </c>
      <c r="M605" s="320">
        <v>0</v>
      </c>
      <c r="N605" s="222">
        <f t="shared" si="526"/>
        <v>1.0309999999999999</v>
      </c>
    </row>
    <row r="606" spans="1:14" ht="23.25">
      <c r="A606" s="559"/>
      <c r="B606" s="894"/>
      <c r="C606" s="868"/>
      <c r="D606" s="330" t="s">
        <v>11</v>
      </c>
      <c r="E606" s="331">
        <v>0</v>
      </c>
      <c r="F606" s="331"/>
      <c r="G606" s="331"/>
      <c r="H606" s="331">
        <v>0</v>
      </c>
      <c r="I606" s="320">
        <v>0</v>
      </c>
      <c r="J606" s="903"/>
      <c r="K606" s="496">
        <v>3.1E-2</v>
      </c>
      <c r="L606" s="320">
        <v>0</v>
      </c>
      <c r="M606" s="320">
        <v>0</v>
      </c>
      <c r="N606" s="222">
        <f t="shared" si="526"/>
        <v>3.1E-2</v>
      </c>
    </row>
    <row r="607" spans="1:14" ht="23.25">
      <c r="A607" s="559"/>
      <c r="B607" s="904" t="s">
        <v>264</v>
      </c>
      <c r="C607" s="895"/>
      <c r="D607" s="539" t="s">
        <v>17</v>
      </c>
      <c r="E607" s="267">
        <f t="shared" ref="E607" si="531">SUM(E608:E610)</f>
        <v>0</v>
      </c>
      <c r="F607" s="267"/>
      <c r="G607" s="267"/>
      <c r="H607" s="267">
        <f t="shared" ref="H607:I607" si="532">SUM(H608:H610)</f>
        <v>0</v>
      </c>
      <c r="I607" s="267">
        <f t="shared" si="532"/>
        <v>0</v>
      </c>
      <c r="J607" s="901"/>
      <c r="K607" s="487">
        <f t="shared" ref="K607" si="533">SUM(K608:K610)</f>
        <v>1.1609999999999998</v>
      </c>
      <c r="L607" s="267">
        <f t="shared" ref="L607:M607" si="534">SUM(L608:L610)</f>
        <v>0</v>
      </c>
      <c r="M607" s="267">
        <f t="shared" si="534"/>
        <v>0</v>
      </c>
      <c r="N607" s="222">
        <f t="shared" si="526"/>
        <v>1.1609999999999998</v>
      </c>
    </row>
    <row r="608" spans="1:14" ht="23.25">
      <c r="A608" s="559"/>
      <c r="B608" s="905"/>
      <c r="C608" s="896"/>
      <c r="D608" s="541" t="s">
        <v>18</v>
      </c>
      <c r="E608" s="331">
        <v>0</v>
      </c>
      <c r="F608" s="331"/>
      <c r="G608" s="334"/>
      <c r="H608" s="331">
        <v>0</v>
      </c>
      <c r="I608" s="320">
        <v>0</v>
      </c>
      <c r="J608" s="902"/>
      <c r="K608" s="496">
        <v>0</v>
      </c>
      <c r="L608" s="320">
        <v>0</v>
      </c>
      <c r="M608" s="320">
        <v>0</v>
      </c>
      <c r="N608" s="222">
        <f t="shared" si="526"/>
        <v>0</v>
      </c>
    </row>
    <row r="609" spans="1:14" ht="23.25">
      <c r="A609" s="559"/>
      <c r="B609" s="905"/>
      <c r="C609" s="896"/>
      <c r="D609" s="541" t="s">
        <v>10</v>
      </c>
      <c r="E609" s="331">
        <v>0</v>
      </c>
      <c r="F609" s="331"/>
      <c r="G609" s="334"/>
      <c r="H609" s="331">
        <v>0</v>
      </c>
      <c r="I609" s="320">
        <v>0</v>
      </c>
      <c r="J609" s="902"/>
      <c r="K609" s="496">
        <v>1.1259999999999999</v>
      </c>
      <c r="L609" s="320">
        <v>0</v>
      </c>
      <c r="M609" s="320">
        <v>0</v>
      </c>
      <c r="N609" s="222">
        <f t="shared" si="526"/>
        <v>1.1259999999999999</v>
      </c>
    </row>
    <row r="610" spans="1:14" ht="23.25">
      <c r="A610" s="559"/>
      <c r="B610" s="906"/>
      <c r="C610" s="897"/>
      <c r="D610" s="330" t="s">
        <v>11</v>
      </c>
      <c r="E610" s="331">
        <v>0</v>
      </c>
      <c r="F610" s="331"/>
      <c r="G610" s="334"/>
      <c r="H610" s="331">
        <v>0</v>
      </c>
      <c r="I610" s="320">
        <v>0</v>
      </c>
      <c r="J610" s="903"/>
      <c r="K610" s="496">
        <v>3.5000000000000003E-2</v>
      </c>
      <c r="L610" s="320">
        <v>0</v>
      </c>
      <c r="M610" s="320">
        <v>0</v>
      </c>
      <c r="N610" s="222">
        <f t="shared" si="526"/>
        <v>3.5000000000000003E-2</v>
      </c>
    </row>
    <row r="611" spans="1:14" ht="23.25">
      <c r="A611" s="559"/>
      <c r="B611" s="904" t="s">
        <v>265</v>
      </c>
      <c r="C611" s="866"/>
      <c r="D611" s="539" t="s">
        <v>17</v>
      </c>
      <c r="E611" s="267">
        <f t="shared" ref="E611" si="535">SUM(E612:E614)</f>
        <v>0</v>
      </c>
      <c r="F611" s="267"/>
      <c r="G611" s="267"/>
      <c r="H611" s="267">
        <f t="shared" ref="H611:I611" si="536">SUM(H612:H614)</f>
        <v>0</v>
      </c>
      <c r="I611" s="267">
        <f t="shared" si="536"/>
        <v>0</v>
      </c>
      <c r="J611" s="901"/>
      <c r="K611" s="487">
        <f t="shared" ref="K611" si="537">SUM(K612:K614)</f>
        <v>1.2270000000000001</v>
      </c>
      <c r="L611" s="267">
        <f t="shared" ref="L611:M611" si="538">SUM(L612:L614)</f>
        <v>0</v>
      </c>
      <c r="M611" s="267">
        <f t="shared" si="538"/>
        <v>0</v>
      </c>
      <c r="N611" s="222">
        <f t="shared" si="526"/>
        <v>1.2270000000000001</v>
      </c>
    </row>
    <row r="612" spans="1:14" ht="23.25">
      <c r="A612" s="559"/>
      <c r="B612" s="905"/>
      <c r="C612" s="867"/>
      <c r="D612" s="541" t="s">
        <v>18</v>
      </c>
      <c r="E612" s="331">
        <v>0</v>
      </c>
      <c r="F612" s="331"/>
      <c r="G612" s="334"/>
      <c r="H612" s="331">
        <v>0</v>
      </c>
      <c r="I612" s="320">
        <v>0</v>
      </c>
      <c r="J612" s="902"/>
      <c r="K612" s="496">
        <v>0</v>
      </c>
      <c r="L612" s="320">
        <v>0</v>
      </c>
      <c r="M612" s="320">
        <v>0</v>
      </c>
      <c r="N612" s="222">
        <f t="shared" si="526"/>
        <v>0</v>
      </c>
    </row>
    <row r="613" spans="1:14" ht="23.25">
      <c r="A613" s="559"/>
      <c r="B613" s="905"/>
      <c r="C613" s="867"/>
      <c r="D613" s="541" t="s">
        <v>10</v>
      </c>
      <c r="E613" s="331">
        <v>0</v>
      </c>
      <c r="F613" s="331"/>
      <c r="G613" s="334"/>
      <c r="H613" s="331">
        <v>0</v>
      </c>
      <c r="I613" s="320">
        <v>0</v>
      </c>
      <c r="J613" s="902"/>
      <c r="K613" s="496">
        <v>1.1910000000000001</v>
      </c>
      <c r="L613" s="320">
        <v>0</v>
      </c>
      <c r="M613" s="320">
        <v>0</v>
      </c>
      <c r="N613" s="222">
        <f t="shared" si="526"/>
        <v>1.1910000000000001</v>
      </c>
    </row>
    <row r="614" spans="1:14" ht="23.25">
      <c r="A614" s="559"/>
      <c r="B614" s="906"/>
      <c r="C614" s="868"/>
      <c r="D614" s="330" t="s">
        <v>11</v>
      </c>
      <c r="E614" s="331">
        <v>0</v>
      </c>
      <c r="F614" s="331"/>
      <c r="G614" s="334"/>
      <c r="H614" s="331">
        <v>0</v>
      </c>
      <c r="I614" s="320">
        <v>0</v>
      </c>
      <c r="J614" s="903"/>
      <c r="K614" s="496">
        <v>3.5999999999999997E-2</v>
      </c>
      <c r="L614" s="320">
        <v>0</v>
      </c>
      <c r="M614" s="320">
        <v>0</v>
      </c>
      <c r="N614" s="222">
        <f t="shared" si="526"/>
        <v>3.5999999999999997E-2</v>
      </c>
    </row>
    <row r="615" spans="1:14" ht="23.25">
      <c r="A615" s="559"/>
      <c r="B615" s="888" t="s">
        <v>266</v>
      </c>
      <c r="C615" s="895"/>
      <c r="D615" s="230" t="s">
        <v>17</v>
      </c>
      <c r="E615" s="267">
        <f t="shared" ref="E615" si="539">SUM(E616:E618)</f>
        <v>0</v>
      </c>
      <c r="F615" s="267"/>
      <c r="G615" s="267"/>
      <c r="H615" s="267">
        <f t="shared" ref="H615:I615" si="540">SUM(H616:H618)</f>
        <v>0</v>
      </c>
      <c r="I615" s="267">
        <f t="shared" si="540"/>
        <v>0</v>
      </c>
      <c r="J615" s="898"/>
      <c r="K615" s="487">
        <f t="shared" ref="K615" si="541">SUM(K616:K618)</f>
        <v>0.54900000000000004</v>
      </c>
      <c r="L615" s="267">
        <f t="shared" ref="L615:M615" si="542">SUM(L616:L618)</f>
        <v>0</v>
      </c>
      <c r="M615" s="267">
        <f t="shared" si="542"/>
        <v>0</v>
      </c>
      <c r="N615" s="222">
        <f t="shared" si="526"/>
        <v>0.54900000000000004</v>
      </c>
    </row>
    <row r="616" spans="1:14" ht="23.25">
      <c r="A616" s="559"/>
      <c r="B616" s="893"/>
      <c r="C616" s="896"/>
      <c r="D616" s="231" t="s">
        <v>18</v>
      </c>
      <c r="E616" s="331">
        <v>0</v>
      </c>
      <c r="F616" s="331"/>
      <c r="G616" s="331"/>
      <c r="H616" s="331">
        <v>0</v>
      </c>
      <c r="I616" s="320">
        <v>0</v>
      </c>
      <c r="J616" s="899"/>
      <c r="K616" s="496">
        <v>0</v>
      </c>
      <c r="L616" s="320">
        <v>0</v>
      </c>
      <c r="M616" s="320">
        <v>0</v>
      </c>
      <c r="N616" s="222">
        <f t="shared" si="526"/>
        <v>0</v>
      </c>
    </row>
    <row r="617" spans="1:14" ht="23.25">
      <c r="A617" s="559"/>
      <c r="B617" s="893"/>
      <c r="C617" s="896"/>
      <c r="D617" s="231" t="s">
        <v>10</v>
      </c>
      <c r="E617" s="331">
        <v>0</v>
      </c>
      <c r="F617" s="334"/>
      <c r="G617" s="331"/>
      <c r="H617" s="331">
        <v>0</v>
      </c>
      <c r="I617" s="320">
        <v>0</v>
      </c>
      <c r="J617" s="899"/>
      <c r="K617" s="496">
        <v>0.53200000000000003</v>
      </c>
      <c r="L617" s="320">
        <v>0</v>
      </c>
      <c r="M617" s="320">
        <v>0</v>
      </c>
      <c r="N617" s="222">
        <f t="shared" si="526"/>
        <v>0.53200000000000003</v>
      </c>
    </row>
    <row r="618" spans="1:14" ht="23.25">
      <c r="A618" s="559"/>
      <c r="B618" s="894"/>
      <c r="C618" s="897"/>
      <c r="D618" s="262" t="s">
        <v>11</v>
      </c>
      <c r="E618" s="331">
        <v>0</v>
      </c>
      <c r="F618" s="334"/>
      <c r="G618" s="331"/>
      <c r="H618" s="331">
        <v>0</v>
      </c>
      <c r="I618" s="320">
        <v>0</v>
      </c>
      <c r="J618" s="900"/>
      <c r="K618" s="496">
        <v>1.7000000000000001E-2</v>
      </c>
      <c r="L618" s="320">
        <v>0</v>
      </c>
      <c r="M618" s="320">
        <v>0</v>
      </c>
      <c r="N618" s="222">
        <f t="shared" si="526"/>
        <v>1.7000000000000001E-2</v>
      </c>
    </row>
    <row r="619" spans="1:14" ht="23.25">
      <c r="A619" s="559"/>
      <c r="B619" s="888" t="s">
        <v>267</v>
      </c>
      <c r="C619" s="895"/>
      <c r="D619" s="230" t="s">
        <v>17</v>
      </c>
      <c r="E619" s="267">
        <f t="shared" ref="E619" si="543">SUM(E620:E622)</f>
        <v>0</v>
      </c>
      <c r="F619" s="267"/>
      <c r="G619" s="267"/>
      <c r="H619" s="267">
        <f t="shared" ref="H619:I619" si="544">SUM(H620:H622)</f>
        <v>0</v>
      </c>
      <c r="I619" s="267">
        <f t="shared" si="544"/>
        <v>0</v>
      </c>
      <c r="J619" s="898"/>
      <c r="K619" s="487">
        <f t="shared" ref="K619" si="545">SUM(K620:K622)</f>
        <v>1.3900000000000001</v>
      </c>
      <c r="L619" s="267">
        <f t="shared" ref="L619:M619" si="546">SUM(L620:L622)</f>
        <v>0</v>
      </c>
      <c r="M619" s="267">
        <f t="shared" si="546"/>
        <v>0</v>
      </c>
      <c r="N619" s="222">
        <f t="shared" si="526"/>
        <v>1.3900000000000001</v>
      </c>
    </row>
    <row r="620" spans="1:14" ht="23.25">
      <c r="A620" s="559"/>
      <c r="B620" s="893"/>
      <c r="C620" s="896"/>
      <c r="D620" s="231" t="s">
        <v>18</v>
      </c>
      <c r="E620" s="331">
        <v>0</v>
      </c>
      <c r="F620" s="331"/>
      <c r="G620" s="331"/>
      <c r="H620" s="331">
        <v>0</v>
      </c>
      <c r="I620" s="320">
        <v>0</v>
      </c>
      <c r="J620" s="899"/>
      <c r="K620" s="496">
        <v>0</v>
      </c>
      <c r="L620" s="320">
        <v>0</v>
      </c>
      <c r="M620" s="320">
        <v>0</v>
      </c>
      <c r="N620" s="222">
        <f t="shared" si="526"/>
        <v>0</v>
      </c>
    </row>
    <row r="621" spans="1:14" ht="23.25">
      <c r="A621" s="559"/>
      <c r="B621" s="893"/>
      <c r="C621" s="896"/>
      <c r="D621" s="231" t="s">
        <v>10</v>
      </c>
      <c r="E621" s="331">
        <v>0</v>
      </c>
      <c r="F621" s="334"/>
      <c r="G621" s="334"/>
      <c r="H621" s="331">
        <v>0</v>
      </c>
      <c r="I621" s="320">
        <v>0</v>
      </c>
      <c r="J621" s="899"/>
      <c r="K621" s="496">
        <v>1.3480000000000001</v>
      </c>
      <c r="L621" s="320">
        <v>0</v>
      </c>
      <c r="M621" s="320">
        <v>0</v>
      </c>
      <c r="N621" s="222">
        <f t="shared" si="526"/>
        <v>1.3480000000000001</v>
      </c>
    </row>
    <row r="622" spans="1:14" ht="23.25">
      <c r="A622" s="559"/>
      <c r="B622" s="894"/>
      <c r="C622" s="897"/>
      <c r="D622" s="262" t="s">
        <v>11</v>
      </c>
      <c r="E622" s="331">
        <v>0</v>
      </c>
      <c r="F622" s="334"/>
      <c r="G622" s="334"/>
      <c r="H622" s="331">
        <v>0</v>
      </c>
      <c r="I622" s="320">
        <v>0</v>
      </c>
      <c r="J622" s="900"/>
      <c r="K622" s="496">
        <v>4.2000000000000003E-2</v>
      </c>
      <c r="L622" s="320">
        <v>0</v>
      </c>
      <c r="M622" s="320">
        <v>0</v>
      </c>
      <c r="N622" s="222">
        <f t="shared" si="526"/>
        <v>4.2000000000000003E-2</v>
      </c>
    </row>
    <row r="623" spans="1:14" ht="23.25">
      <c r="A623" s="559"/>
      <c r="B623" s="888" t="s">
        <v>268</v>
      </c>
      <c r="C623" s="895"/>
      <c r="D623" s="230" t="s">
        <v>17</v>
      </c>
      <c r="E623" s="267">
        <f t="shared" ref="E623" si="547">SUM(E624:E626)</f>
        <v>0</v>
      </c>
      <c r="F623" s="267"/>
      <c r="G623" s="267"/>
      <c r="H623" s="267">
        <f t="shared" ref="H623:I623" si="548">SUM(H624:H626)</f>
        <v>0</v>
      </c>
      <c r="I623" s="267">
        <f t="shared" si="548"/>
        <v>0</v>
      </c>
      <c r="J623" s="898"/>
      <c r="K623" s="487">
        <f t="shared" ref="K623" si="549">SUM(K624:K626)</f>
        <v>1.268</v>
      </c>
      <c r="L623" s="267">
        <f t="shared" ref="L623:M623" si="550">SUM(L624:L626)</f>
        <v>0</v>
      </c>
      <c r="M623" s="267">
        <f t="shared" si="550"/>
        <v>0</v>
      </c>
      <c r="N623" s="222">
        <f t="shared" si="526"/>
        <v>1.268</v>
      </c>
    </row>
    <row r="624" spans="1:14" ht="23.25">
      <c r="A624" s="559"/>
      <c r="B624" s="893"/>
      <c r="C624" s="896"/>
      <c r="D624" s="231" t="s">
        <v>18</v>
      </c>
      <c r="E624" s="331">
        <v>0</v>
      </c>
      <c r="F624" s="331"/>
      <c r="G624" s="331"/>
      <c r="H624" s="331">
        <v>0</v>
      </c>
      <c r="I624" s="320">
        <v>0</v>
      </c>
      <c r="J624" s="899"/>
      <c r="K624" s="496">
        <v>0</v>
      </c>
      <c r="L624" s="320">
        <v>0</v>
      </c>
      <c r="M624" s="320">
        <v>0</v>
      </c>
      <c r="N624" s="222">
        <f t="shared" si="526"/>
        <v>0</v>
      </c>
    </row>
    <row r="625" spans="1:14" ht="23.25">
      <c r="A625" s="559"/>
      <c r="B625" s="893"/>
      <c r="C625" s="896"/>
      <c r="D625" s="231" t="s">
        <v>10</v>
      </c>
      <c r="E625" s="331">
        <v>0</v>
      </c>
      <c r="F625" s="334"/>
      <c r="G625" s="334"/>
      <c r="H625" s="331">
        <v>0</v>
      </c>
      <c r="I625" s="320">
        <v>0</v>
      </c>
      <c r="J625" s="899"/>
      <c r="K625" s="496">
        <v>1.23</v>
      </c>
      <c r="L625" s="320">
        <v>0</v>
      </c>
      <c r="M625" s="320">
        <v>0</v>
      </c>
      <c r="N625" s="222">
        <f t="shared" si="526"/>
        <v>1.23</v>
      </c>
    </row>
    <row r="626" spans="1:14" ht="23.25">
      <c r="A626" s="559"/>
      <c r="B626" s="894"/>
      <c r="C626" s="897"/>
      <c r="D626" s="262" t="s">
        <v>11</v>
      </c>
      <c r="E626" s="331">
        <v>0</v>
      </c>
      <c r="F626" s="334"/>
      <c r="G626" s="334"/>
      <c r="H626" s="331">
        <v>0</v>
      </c>
      <c r="I626" s="320">
        <v>0</v>
      </c>
      <c r="J626" s="900"/>
      <c r="K626" s="496">
        <v>3.7999999999999999E-2</v>
      </c>
      <c r="L626" s="320">
        <v>0</v>
      </c>
      <c r="M626" s="320">
        <v>0</v>
      </c>
      <c r="N626" s="222">
        <f t="shared" si="526"/>
        <v>3.7999999999999999E-2</v>
      </c>
    </row>
    <row r="627" spans="1:14" ht="33" customHeight="1">
      <c r="A627" s="559"/>
      <c r="B627" s="888" t="s">
        <v>269</v>
      </c>
      <c r="C627" s="895"/>
      <c r="D627" s="230" t="s">
        <v>17</v>
      </c>
      <c r="E627" s="267">
        <f t="shared" ref="E627" si="551">SUM(E628:E630)</f>
        <v>0</v>
      </c>
      <c r="F627" s="267"/>
      <c r="G627" s="267"/>
      <c r="H627" s="267">
        <f t="shared" ref="H627:I627" si="552">SUM(H628:H630)</f>
        <v>0</v>
      </c>
      <c r="I627" s="267">
        <f t="shared" si="552"/>
        <v>0</v>
      </c>
      <c r="J627" s="898"/>
      <c r="K627" s="487">
        <f t="shared" ref="K627" si="553">SUM(K628:K630)</f>
        <v>1.153</v>
      </c>
      <c r="L627" s="267">
        <f t="shared" ref="L627:M627" si="554">SUM(L628:L630)</f>
        <v>0</v>
      </c>
      <c r="M627" s="267">
        <f t="shared" si="554"/>
        <v>0</v>
      </c>
      <c r="N627" s="222">
        <f t="shared" si="526"/>
        <v>1.153</v>
      </c>
    </row>
    <row r="628" spans="1:14" ht="23.25">
      <c r="A628" s="559"/>
      <c r="B628" s="893"/>
      <c r="C628" s="896"/>
      <c r="D628" s="231" t="s">
        <v>18</v>
      </c>
      <c r="E628" s="331">
        <v>0</v>
      </c>
      <c r="F628" s="331"/>
      <c r="G628" s="331"/>
      <c r="H628" s="331">
        <v>0</v>
      </c>
      <c r="I628" s="320">
        <v>0</v>
      </c>
      <c r="J628" s="899"/>
      <c r="K628" s="496">
        <v>0</v>
      </c>
      <c r="L628" s="320">
        <v>0</v>
      </c>
      <c r="M628" s="320">
        <v>0</v>
      </c>
      <c r="N628" s="222">
        <f t="shared" si="526"/>
        <v>0</v>
      </c>
    </row>
    <row r="629" spans="1:14" ht="23.25">
      <c r="A629" s="559"/>
      <c r="B629" s="893"/>
      <c r="C629" s="896"/>
      <c r="D629" s="231" t="s">
        <v>10</v>
      </c>
      <c r="E629" s="331">
        <v>0</v>
      </c>
      <c r="F629" s="334"/>
      <c r="G629" s="334"/>
      <c r="H629" s="331">
        <v>0</v>
      </c>
      <c r="I629" s="320">
        <v>0</v>
      </c>
      <c r="J629" s="899"/>
      <c r="K629" s="496">
        <v>1.1180000000000001</v>
      </c>
      <c r="L629" s="320">
        <v>0</v>
      </c>
      <c r="M629" s="320">
        <v>0</v>
      </c>
      <c r="N629" s="222">
        <f t="shared" si="526"/>
        <v>1.1180000000000001</v>
      </c>
    </row>
    <row r="630" spans="1:14" ht="23.25">
      <c r="A630" s="559"/>
      <c r="B630" s="894"/>
      <c r="C630" s="897"/>
      <c r="D630" s="262" t="s">
        <v>11</v>
      </c>
      <c r="E630" s="331">
        <v>0</v>
      </c>
      <c r="F630" s="334"/>
      <c r="G630" s="334"/>
      <c r="H630" s="331">
        <v>0</v>
      </c>
      <c r="I630" s="320">
        <v>0</v>
      </c>
      <c r="J630" s="900"/>
      <c r="K630" s="496">
        <v>3.5000000000000003E-2</v>
      </c>
      <c r="L630" s="320">
        <v>0</v>
      </c>
      <c r="M630" s="320">
        <v>0</v>
      </c>
      <c r="N630" s="222">
        <f t="shared" si="526"/>
        <v>3.5000000000000003E-2</v>
      </c>
    </row>
    <row r="631" spans="1:14" ht="23.25">
      <c r="A631" s="559"/>
      <c r="B631" s="888" t="s">
        <v>270</v>
      </c>
      <c r="C631" s="895"/>
      <c r="D631" s="230" t="s">
        <v>17</v>
      </c>
      <c r="E631" s="267">
        <f t="shared" ref="E631" si="555">SUM(E632:E634)</f>
        <v>0</v>
      </c>
      <c r="F631" s="267"/>
      <c r="G631" s="267"/>
      <c r="H631" s="267">
        <f t="shared" ref="H631:I631" si="556">SUM(H632:H634)</f>
        <v>0</v>
      </c>
      <c r="I631" s="267">
        <f t="shared" si="556"/>
        <v>0</v>
      </c>
      <c r="J631" s="898"/>
      <c r="K631" s="487">
        <f t="shared" ref="K631" si="557">SUM(K632:K634)</f>
        <v>0.83200000000000007</v>
      </c>
      <c r="L631" s="267">
        <f t="shared" ref="L631:M631" si="558">SUM(L632:L634)</f>
        <v>0</v>
      </c>
      <c r="M631" s="267">
        <f t="shared" si="558"/>
        <v>0</v>
      </c>
      <c r="N631" s="222">
        <f t="shared" si="526"/>
        <v>0.83200000000000007</v>
      </c>
    </row>
    <row r="632" spans="1:14" ht="23.25">
      <c r="A632" s="559"/>
      <c r="B632" s="893"/>
      <c r="C632" s="896"/>
      <c r="D632" s="231" t="s">
        <v>18</v>
      </c>
      <c r="E632" s="331">
        <v>0</v>
      </c>
      <c r="F632" s="331"/>
      <c r="G632" s="331"/>
      <c r="H632" s="331">
        <v>0</v>
      </c>
      <c r="I632" s="320">
        <v>0</v>
      </c>
      <c r="J632" s="899"/>
      <c r="K632" s="496">
        <v>0</v>
      </c>
      <c r="L632" s="320">
        <v>0</v>
      </c>
      <c r="M632" s="320">
        <v>0</v>
      </c>
      <c r="N632" s="222">
        <f t="shared" si="526"/>
        <v>0</v>
      </c>
    </row>
    <row r="633" spans="1:14" ht="23.25">
      <c r="A633" s="559"/>
      <c r="B633" s="893"/>
      <c r="C633" s="896"/>
      <c r="D633" s="231" t="s">
        <v>10</v>
      </c>
      <c r="E633" s="331">
        <v>0</v>
      </c>
      <c r="F633" s="334"/>
      <c r="G633" s="331"/>
      <c r="H633" s="331">
        <v>0</v>
      </c>
      <c r="I633" s="320">
        <v>0</v>
      </c>
      <c r="J633" s="899"/>
      <c r="K633" s="496">
        <v>0.80700000000000005</v>
      </c>
      <c r="L633" s="320">
        <v>0</v>
      </c>
      <c r="M633" s="320">
        <v>0</v>
      </c>
      <c r="N633" s="222">
        <f t="shared" si="526"/>
        <v>0.80700000000000005</v>
      </c>
    </row>
    <row r="634" spans="1:14" ht="23.25">
      <c r="A634" s="559"/>
      <c r="B634" s="894"/>
      <c r="C634" s="897"/>
      <c r="D634" s="262" t="s">
        <v>11</v>
      </c>
      <c r="E634" s="331">
        <v>0</v>
      </c>
      <c r="F634" s="334"/>
      <c r="G634" s="331"/>
      <c r="H634" s="331">
        <v>0</v>
      </c>
      <c r="I634" s="320">
        <v>0</v>
      </c>
      <c r="J634" s="900"/>
      <c r="K634" s="496">
        <v>2.5000000000000001E-2</v>
      </c>
      <c r="L634" s="320">
        <v>0</v>
      </c>
      <c r="M634" s="320">
        <v>0</v>
      </c>
      <c r="N634" s="222">
        <f t="shared" si="526"/>
        <v>2.5000000000000001E-2</v>
      </c>
    </row>
    <row r="635" spans="1:14" ht="23.25">
      <c r="A635" s="559"/>
      <c r="B635" s="888" t="s">
        <v>272</v>
      </c>
      <c r="C635" s="895"/>
      <c r="D635" s="230" t="s">
        <v>17</v>
      </c>
      <c r="E635" s="267">
        <f t="shared" ref="E635" si="559">SUM(E636:E638)</f>
        <v>0</v>
      </c>
      <c r="F635" s="267"/>
      <c r="G635" s="267"/>
      <c r="H635" s="267">
        <f t="shared" ref="H635:I635" si="560">SUM(H636:H638)</f>
        <v>0</v>
      </c>
      <c r="I635" s="267">
        <f t="shared" si="560"/>
        <v>0</v>
      </c>
      <c r="J635" s="898"/>
      <c r="K635" s="487">
        <f t="shared" ref="K635" si="561">SUM(K636:K638)</f>
        <v>1.643</v>
      </c>
      <c r="L635" s="267">
        <f t="shared" ref="L635:M635" si="562">SUM(L636:L638)</f>
        <v>0</v>
      </c>
      <c r="M635" s="267">
        <f t="shared" si="562"/>
        <v>0</v>
      </c>
      <c r="N635" s="222">
        <f t="shared" si="526"/>
        <v>1.643</v>
      </c>
    </row>
    <row r="636" spans="1:14" ht="23.25">
      <c r="A636" s="559"/>
      <c r="B636" s="893"/>
      <c r="C636" s="896"/>
      <c r="D636" s="231" t="s">
        <v>18</v>
      </c>
      <c r="E636" s="331">
        <v>0</v>
      </c>
      <c r="F636" s="331"/>
      <c r="G636" s="331"/>
      <c r="H636" s="331">
        <v>0</v>
      </c>
      <c r="I636" s="320">
        <v>0</v>
      </c>
      <c r="J636" s="899"/>
      <c r="K636" s="496">
        <v>0</v>
      </c>
      <c r="L636" s="320">
        <v>0</v>
      </c>
      <c r="M636" s="320">
        <v>0</v>
      </c>
      <c r="N636" s="222">
        <f t="shared" si="526"/>
        <v>0</v>
      </c>
    </row>
    <row r="637" spans="1:14" ht="23.25">
      <c r="A637" s="559"/>
      <c r="B637" s="893"/>
      <c r="C637" s="896"/>
      <c r="D637" s="231" t="s">
        <v>10</v>
      </c>
      <c r="E637" s="331">
        <v>0</v>
      </c>
      <c r="F637" s="334"/>
      <c r="G637" s="334"/>
      <c r="H637" s="331">
        <v>0</v>
      </c>
      <c r="I637" s="320">
        <v>0</v>
      </c>
      <c r="J637" s="899"/>
      <c r="K637" s="496">
        <v>1.5940000000000001</v>
      </c>
      <c r="L637" s="320">
        <v>0</v>
      </c>
      <c r="M637" s="320">
        <v>0</v>
      </c>
      <c r="N637" s="222">
        <f t="shared" si="526"/>
        <v>1.5940000000000001</v>
      </c>
    </row>
    <row r="638" spans="1:14" ht="23.25">
      <c r="A638" s="559"/>
      <c r="B638" s="894"/>
      <c r="C638" s="897"/>
      <c r="D638" s="262" t="s">
        <v>11</v>
      </c>
      <c r="E638" s="331">
        <v>0</v>
      </c>
      <c r="F638" s="334"/>
      <c r="G638" s="334"/>
      <c r="H638" s="331">
        <v>0</v>
      </c>
      <c r="I638" s="320">
        <v>0</v>
      </c>
      <c r="J638" s="900"/>
      <c r="K638" s="496">
        <v>4.9000000000000002E-2</v>
      </c>
      <c r="L638" s="320">
        <v>0</v>
      </c>
      <c r="M638" s="320">
        <v>0</v>
      </c>
      <c r="N638" s="222">
        <f t="shared" si="526"/>
        <v>4.9000000000000002E-2</v>
      </c>
    </row>
    <row r="639" spans="1:14" ht="23.25">
      <c r="A639" s="559"/>
      <c r="B639" s="888" t="s">
        <v>273</v>
      </c>
      <c r="C639" s="895"/>
      <c r="D639" s="230" t="s">
        <v>17</v>
      </c>
      <c r="E639" s="267">
        <f t="shared" ref="E639" si="563">SUM(E640:E642)</f>
        <v>0</v>
      </c>
      <c r="F639" s="267"/>
      <c r="G639" s="267"/>
      <c r="H639" s="267">
        <f t="shared" ref="H639:I639" si="564">SUM(H640:H642)</f>
        <v>0</v>
      </c>
      <c r="I639" s="267">
        <f t="shared" si="564"/>
        <v>0</v>
      </c>
      <c r="J639" s="898"/>
      <c r="K639" s="487">
        <f t="shared" ref="K639" si="565">SUM(K640:K642)</f>
        <v>0.88900000000000001</v>
      </c>
      <c r="L639" s="267">
        <f t="shared" ref="L639:M639" si="566">SUM(L640:L642)</f>
        <v>0</v>
      </c>
      <c r="M639" s="267">
        <f t="shared" si="566"/>
        <v>0</v>
      </c>
      <c r="N639" s="222">
        <f t="shared" si="526"/>
        <v>0.88900000000000001</v>
      </c>
    </row>
    <row r="640" spans="1:14" ht="23.25">
      <c r="A640" s="559"/>
      <c r="B640" s="893"/>
      <c r="C640" s="896"/>
      <c r="D640" s="231" t="s">
        <v>18</v>
      </c>
      <c r="E640" s="331">
        <v>0</v>
      </c>
      <c r="F640" s="331"/>
      <c r="G640" s="331"/>
      <c r="H640" s="331">
        <v>0</v>
      </c>
      <c r="I640" s="320">
        <v>0</v>
      </c>
      <c r="J640" s="899"/>
      <c r="K640" s="496">
        <v>0</v>
      </c>
      <c r="L640" s="320">
        <v>0</v>
      </c>
      <c r="M640" s="320">
        <v>0</v>
      </c>
      <c r="N640" s="222">
        <f t="shared" si="526"/>
        <v>0</v>
      </c>
    </row>
    <row r="641" spans="1:14" ht="23.25">
      <c r="A641" s="559"/>
      <c r="B641" s="893"/>
      <c r="C641" s="896"/>
      <c r="D641" s="231" t="s">
        <v>10</v>
      </c>
      <c r="E641" s="331">
        <v>0</v>
      </c>
      <c r="F641" s="334"/>
      <c r="G641" s="331"/>
      <c r="H641" s="331">
        <v>0</v>
      </c>
      <c r="I641" s="320">
        <v>0</v>
      </c>
      <c r="J641" s="899"/>
      <c r="K641" s="496">
        <v>0.86199999999999999</v>
      </c>
      <c r="L641" s="320">
        <v>0</v>
      </c>
      <c r="M641" s="320">
        <v>0</v>
      </c>
      <c r="N641" s="222">
        <f t="shared" si="526"/>
        <v>0.86199999999999999</v>
      </c>
    </row>
    <row r="642" spans="1:14" ht="23.25">
      <c r="A642" s="559"/>
      <c r="B642" s="894"/>
      <c r="C642" s="897"/>
      <c r="D642" s="262" t="s">
        <v>11</v>
      </c>
      <c r="E642" s="331">
        <v>0</v>
      </c>
      <c r="F642" s="334"/>
      <c r="G642" s="331"/>
      <c r="H642" s="331">
        <v>0</v>
      </c>
      <c r="I642" s="320">
        <v>0</v>
      </c>
      <c r="J642" s="900"/>
      <c r="K642" s="496">
        <v>2.7E-2</v>
      </c>
      <c r="L642" s="320">
        <v>0</v>
      </c>
      <c r="M642" s="320">
        <v>0</v>
      </c>
      <c r="N642" s="222">
        <f t="shared" si="526"/>
        <v>2.7E-2</v>
      </c>
    </row>
    <row r="643" spans="1:14" ht="23.25">
      <c r="A643" s="559"/>
      <c r="B643" s="888" t="s">
        <v>274</v>
      </c>
      <c r="C643" s="895"/>
      <c r="D643" s="230" t="s">
        <v>17</v>
      </c>
      <c r="E643" s="267">
        <f t="shared" ref="E643" si="567">SUM(E644:E646)</f>
        <v>0</v>
      </c>
      <c r="F643" s="267"/>
      <c r="G643" s="267"/>
      <c r="H643" s="267">
        <f t="shared" ref="H643:I643" si="568">SUM(H644:H646)</f>
        <v>0</v>
      </c>
      <c r="I643" s="267">
        <f t="shared" si="568"/>
        <v>0</v>
      </c>
      <c r="J643" s="898"/>
      <c r="K643" s="487">
        <f t="shared" ref="K643" si="569">SUM(K644:K646)</f>
        <v>5.1510000000000007</v>
      </c>
      <c r="L643" s="267">
        <f t="shared" ref="L643:M643" si="570">SUM(L644:L646)</f>
        <v>0</v>
      </c>
      <c r="M643" s="267">
        <f t="shared" si="570"/>
        <v>0</v>
      </c>
      <c r="N643" s="222">
        <f t="shared" si="526"/>
        <v>5.1510000000000007</v>
      </c>
    </row>
    <row r="644" spans="1:14" ht="23.25">
      <c r="A644" s="559"/>
      <c r="B644" s="893"/>
      <c r="C644" s="896"/>
      <c r="D644" s="231" t="s">
        <v>18</v>
      </c>
      <c r="E644" s="331">
        <v>0</v>
      </c>
      <c r="F644" s="331"/>
      <c r="G644" s="331"/>
      <c r="H644" s="331">
        <v>0</v>
      </c>
      <c r="I644" s="320">
        <v>0</v>
      </c>
      <c r="J644" s="899"/>
      <c r="K644" s="496">
        <v>0</v>
      </c>
      <c r="L644" s="320">
        <v>0</v>
      </c>
      <c r="M644" s="320">
        <v>0</v>
      </c>
      <c r="N644" s="222">
        <f t="shared" si="526"/>
        <v>0</v>
      </c>
    </row>
    <row r="645" spans="1:14" ht="23.25">
      <c r="A645" s="559"/>
      <c r="B645" s="893"/>
      <c r="C645" s="896"/>
      <c r="D645" s="231" t="s">
        <v>10</v>
      </c>
      <c r="E645" s="331">
        <v>0</v>
      </c>
      <c r="F645" s="334"/>
      <c r="G645" s="331"/>
      <c r="H645" s="331">
        <v>0</v>
      </c>
      <c r="I645" s="320">
        <v>0</v>
      </c>
      <c r="J645" s="899"/>
      <c r="K645" s="496">
        <v>4.9960000000000004</v>
      </c>
      <c r="L645" s="320">
        <v>0</v>
      </c>
      <c r="M645" s="320">
        <v>0</v>
      </c>
      <c r="N645" s="222">
        <f t="shared" si="526"/>
        <v>4.9960000000000004</v>
      </c>
    </row>
    <row r="646" spans="1:14" ht="23.25">
      <c r="A646" s="559"/>
      <c r="B646" s="894"/>
      <c r="C646" s="897"/>
      <c r="D646" s="262" t="s">
        <v>11</v>
      </c>
      <c r="E646" s="331">
        <v>0</v>
      </c>
      <c r="F646" s="334"/>
      <c r="G646" s="331"/>
      <c r="H646" s="331">
        <v>0</v>
      </c>
      <c r="I646" s="320">
        <v>0</v>
      </c>
      <c r="J646" s="900"/>
      <c r="K646" s="496">
        <v>0.155</v>
      </c>
      <c r="L646" s="320">
        <v>0</v>
      </c>
      <c r="M646" s="320">
        <v>0</v>
      </c>
      <c r="N646" s="222">
        <f t="shared" si="526"/>
        <v>0.155</v>
      </c>
    </row>
    <row r="647" spans="1:14" ht="23.25">
      <c r="A647" s="559"/>
      <c r="B647" s="888" t="s">
        <v>276</v>
      </c>
      <c r="C647" s="866"/>
      <c r="D647" s="230" t="s">
        <v>17</v>
      </c>
      <c r="E647" s="267">
        <f t="shared" ref="E647" si="571">SUM(E648:E650)</f>
        <v>0</v>
      </c>
      <c r="F647" s="267"/>
      <c r="G647" s="267"/>
      <c r="H647" s="267">
        <f t="shared" ref="H647:I647" si="572">SUM(H648:H650)</f>
        <v>0</v>
      </c>
      <c r="I647" s="267">
        <f t="shared" si="572"/>
        <v>0</v>
      </c>
      <c r="J647" s="898"/>
      <c r="K647" s="487">
        <f t="shared" ref="K647" si="573">SUM(K648:K650)</f>
        <v>6.2779999999999996</v>
      </c>
      <c r="L647" s="267">
        <f t="shared" ref="L647:M647" si="574">SUM(L648:L650)</f>
        <v>0</v>
      </c>
      <c r="M647" s="267">
        <f t="shared" si="574"/>
        <v>0</v>
      </c>
      <c r="N647" s="222">
        <f t="shared" si="526"/>
        <v>6.2779999999999996</v>
      </c>
    </row>
    <row r="648" spans="1:14" ht="23.25">
      <c r="A648" s="559"/>
      <c r="B648" s="893"/>
      <c r="C648" s="867"/>
      <c r="D648" s="231" t="s">
        <v>18</v>
      </c>
      <c r="E648" s="331">
        <v>0</v>
      </c>
      <c r="F648" s="331"/>
      <c r="G648" s="331"/>
      <c r="H648" s="331">
        <v>0</v>
      </c>
      <c r="I648" s="320">
        <v>0</v>
      </c>
      <c r="J648" s="899"/>
      <c r="K648" s="496">
        <v>0</v>
      </c>
      <c r="L648" s="320">
        <v>0</v>
      </c>
      <c r="M648" s="320">
        <v>0</v>
      </c>
      <c r="N648" s="222">
        <f t="shared" si="526"/>
        <v>0</v>
      </c>
    </row>
    <row r="649" spans="1:14" ht="23.25">
      <c r="A649" s="559"/>
      <c r="B649" s="893"/>
      <c r="C649" s="867"/>
      <c r="D649" s="231" t="s">
        <v>10</v>
      </c>
      <c r="E649" s="331">
        <v>0</v>
      </c>
      <c r="F649" s="334"/>
      <c r="G649" s="331"/>
      <c r="H649" s="331">
        <v>0</v>
      </c>
      <c r="I649" s="320">
        <v>0</v>
      </c>
      <c r="J649" s="899"/>
      <c r="K649" s="496">
        <v>6.09</v>
      </c>
      <c r="L649" s="320">
        <v>0</v>
      </c>
      <c r="M649" s="320">
        <v>0</v>
      </c>
      <c r="N649" s="222">
        <f t="shared" si="526"/>
        <v>6.09</v>
      </c>
    </row>
    <row r="650" spans="1:14" ht="23.25">
      <c r="A650" s="559"/>
      <c r="B650" s="894"/>
      <c r="C650" s="868"/>
      <c r="D650" s="262" t="s">
        <v>11</v>
      </c>
      <c r="E650" s="331">
        <v>0</v>
      </c>
      <c r="F650" s="334"/>
      <c r="G650" s="331"/>
      <c r="H650" s="331">
        <v>0</v>
      </c>
      <c r="I650" s="320">
        <v>0</v>
      </c>
      <c r="J650" s="900"/>
      <c r="K650" s="496">
        <v>0.188</v>
      </c>
      <c r="L650" s="320">
        <v>0</v>
      </c>
      <c r="M650" s="320">
        <v>0</v>
      </c>
      <c r="N650" s="222">
        <f t="shared" si="526"/>
        <v>0.188</v>
      </c>
    </row>
    <row r="651" spans="1:14" ht="23.25">
      <c r="A651" s="559"/>
      <c r="B651" s="888" t="s">
        <v>277</v>
      </c>
      <c r="C651" s="895"/>
      <c r="D651" s="230" t="s">
        <v>17</v>
      </c>
      <c r="E651" s="267">
        <f t="shared" ref="E651" si="575">SUM(E652:E654)</f>
        <v>0</v>
      </c>
      <c r="F651" s="267"/>
      <c r="G651" s="267"/>
      <c r="H651" s="267">
        <f t="shared" ref="H651:I651" si="576">SUM(H652:H654)</f>
        <v>0</v>
      </c>
      <c r="I651" s="267">
        <f t="shared" si="576"/>
        <v>0</v>
      </c>
      <c r="J651" s="898"/>
      <c r="K651" s="487">
        <f t="shared" ref="K651" si="577">SUM(K652:K654)</f>
        <v>0.28000000000000003</v>
      </c>
      <c r="L651" s="267">
        <f t="shared" ref="L651:M651" si="578">SUM(L652:L654)</f>
        <v>0</v>
      </c>
      <c r="M651" s="267">
        <f t="shared" si="578"/>
        <v>0</v>
      </c>
      <c r="N651" s="222">
        <f t="shared" si="526"/>
        <v>0.28000000000000003</v>
      </c>
    </row>
    <row r="652" spans="1:14" ht="23.25">
      <c r="A652" s="559"/>
      <c r="B652" s="893"/>
      <c r="C652" s="896"/>
      <c r="D652" s="231" t="s">
        <v>18</v>
      </c>
      <c r="E652" s="331">
        <v>0</v>
      </c>
      <c r="F652" s="331"/>
      <c r="G652" s="331"/>
      <c r="H652" s="331">
        <v>0</v>
      </c>
      <c r="I652" s="320">
        <v>0</v>
      </c>
      <c r="J652" s="899"/>
      <c r="K652" s="496">
        <v>0</v>
      </c>
      <c r="L652" s="320">
        <v>0</v>
      </c>
      <c r="M652" s="320">
        <v>0</v>
      </c>
      <c r="N652" s="222">
        <f t="shared" si="526"/>
        <v>0</v>
      </c>
    </row>
    <row r="653" spans="1:14" ht="23.25">
      <c r="A653" s="559"/>
      <c r="B653" s="893"/>
      <c r="C653" s="896"/>
      <c r="D653" s="231" t="s">
        <v>10</v>
      </c>
      <c r="E653" s="331">
        <v>0</v>
      </c>
      <c r="F653" s="334"/>
      <c r="G653" s="334"/>
      <c r="H653" s="331">
        <v>0</v>
      </c>
      <c r="I653" s="320">
        <v>0</v>
      </c>
      <c r="J653" s="899"/>
      <c r="K653" s="496">
        <v>0.27200000000000002</v>
      </c>
      <c r="L653" s="320">
        <v>0</v>
      </c>
      <c r="M653" s="320">
        <v>0</v>
      </c>
      <c r="N653" s="222">
        <f t="shared" si="526"/>
        <v>0.27200000000000002</v>
      </c>
    </row>
    <row r="654" spans="1:14" ht="23.25">
      <c r="A654" s="559"/>
      <c r="B654" s="894"/>
      <c r="C654" s="897"/>
      <c r="D654" s="262" t="s">
        <v>11</v>
      </c>
      <c r="E654" s="331">
        <v>0</v>
      </c>
      <c r="F654" s="334"/>
      <c r="G654" s="334"/>
      <c r="H654" s="331">
        <v>0</v>
      </c>
      <c r="I654" s="320">
        <v>0</v>
      </c>
      <c r="J654" s="900"/>
      <c r="K654" s="496">
        <v>8.0000000000000002E-3</v>
      </c>
      <c r="L654" s="320">
        <v>0</v>
      </c>
      <c r="M654" s="320">
        <v>0</v>
      </c>
      <c r="N654" s="222">
        <f t="shared" si="526"/>
        <v>8.0000000000000002E-3</v>
      </c>
    </row>
    <row r="655" spans="1:14" ht="22.5">
      <c r="A655" s="559"/>
      <c r="B655" s="888" t="s">
        <v>278</v>
      </c>
      <c r="C655" s="866"/>
      <c r="D655" s="336" t="s">
        <v>17</v>
      </c>
      <c r="E655" s="267">
        <f t="shared" ref="E655" si="579">SUM(E656:E658)</f>
        <v>0</v>
      </c>
      <c r="F655" s="267"/>
      <c r="G655" s="267"/>
      <c r="H655" s="267">
        <f t="shared" ref="H655:I655" si="580">SUM(H656:H658)</f>
        <v>0</v>
      </c>
      <c r="I655" s="267">
        <f t="shared" si="580"/>
        <v>0</v>
      </c>
      <c r="J655" s="898"/>
      <c r="K655" s="487">
        <f t="shared" ref="K655" si="581">SUM(K656:K658)</f>
        <v>1.5629999999999999</v>
      </c>
      <c r="L655" s="267">
        <f t="shared" ref="L655:M655" si="582">SUM(L656:L658)</f>
        <v>0</v>
      </c>
      <c r="M655" s="267">
        <f t="shared" si="582"/>
        <v>0</v>
      </c>
      <c r="N655" s="66">
        <f t="shared" si="526"/>
        <v>1.5629999999999999</v>
      </c>
    </row>
    <row r="656" spans="1:14" ht="23.25">
      <c r="A656" s="559"/>
      <c r="B656" s="893"/>
      <c r="C656" s="867"/>
      <c r="D656" s="231" t="s">
        <v>18</v>
      </c>
      <c r="E656" s="331">
        <v>0</v>
      </c>
      <c r="F656" s="331"/>
      <c r="G656" s="331"/>
      <c r="H656" s="331">
        <v>0</v>
      </c>
      <c r="I656" s="320">
        <v>0</v>
      </c>
      <c r="J656" s="899"/>
      <c r="K656" s="496">
        <v>0</v>
      </c>
      <c r="L656" s="320">
        <v>0</v>
      </c>
      <c r="M656" s="320">
        <v>0</v>
      </c>
      <c r="N656" s="222">
        <f t="shared" si="526"/>
        <v>0</v>
      </c>
    </row>
    <row r="657" spans="1:14" ht="23.25">
      <c r="A657" s="559"/>
      <c r="B657" s="893"/>
      <c r="C657" s="867"/>
      <c r="D657" s="231" t="s">
        <v>10</v>
      </c>
      <c r="E657" s="331">
        <v>0</v>
      </c>
      <c r="F657" s="334"/>
      <c r="G657" s="334"/>
      <c r="H657" s="331">
        <v>0</v>
      </c>
      <c r="I657" s="320">
        <v>0</v>
      </c>
      <c r="J657" s="899"/>
      <c r="K657" s="496">
        <v>1.516</v>
      </c>
      <c r="L657" s="320">
        <v>0</v>
      </c>
      <c r="M657" s="320">
        <v>0</v>
      </c>
      <c r="N657" s="222">
        <f t="shared" si="526"/>
        <v>1.516</v>
      </c>
    </row>
    <row r="658" spans="1:14" ht="23.25">
      <c r="A658" s="559"/>
      <c r="B658" s="894"/>
      <c r="C658" s="868"/>
      <c r="D658" s="262" t="s">
        <v>11</v>
      </c>
      <c r="E658" s="331">
        <v>0</v>
      </c>
      <c r="F658" s="334"/>
      <c r="G658" s="334"/>
      <c r="H658" s="331">
        <v>0</v>
      </c>
      <c r="I658" s="320">
        <v>0</v>
      </c>
      <c r="J658" s="900"/>
      <c r="K658" s="496">
        <v>4.7E-2</v>
      </c>
      <c r="L658" s="320">
        <v>0</v>
      </c>
      <c r="M658" s="320">
        <v>0</v>
      </c>
      <c r="N658" s="222">
        <f t="shared" si="526"/>
        <v>4.7E-2</v>
      </c>
    </row>
    <row r="659" spans="1:14" ht="22.5">
      <c r="A659" s="559"/>
      <c r="B659" s="888" t="s">
        <v>370</v>
      </c>
      <c r="C659" s="866"/>
      <c r="D659" s="336" t="s">
        <v>17</v>
      </c>
      <c r="E659" s="267">
        <f t="shared" ref="E659" si="583">SUM(E660:E662)</f>
        <v>3.09</v>
      </c>
      <c r="F659" s="334"/>
      <c r="G659" s="334"/>
      <c r="H659" s="267">
        <f t="shared" ref="H659:I659" si="584">SUM(H660:H662)</f>
        <v>0</v>
      </c>
      <c r="I659" s="267">
        <f t="shared" si="584"/>
        <v>0</v>
      </c>
      <c r="J659" s="878" t="s">
        <v>380</v>
      </c>
      <c r="K659" s="267">
        <f t="shared" ref="K659:M659" si="585">SUM(K660:K662)</f>
        <v>0</v>
      </c>
      <c r="L659" s="267">
        <f t="shared" si="585"/>
        <v>0</v>
      </c>
      <c r="M659" s="267">
        <f t="shared" si="585"/>
        <v>0</v>
      </c>
      <c r="N659" s="66">
        <f t="shared" si="526"/>
        <v>3.09</v>
      </c>
    </row>
    <row r="660" spans="1:14" ht="23.25">
      <c r="A660" s="559"/>
      <c r="B660" s="893"/>
      <c r="C660" s="867"/>
      <c r="D660" s="231" t="s">
        <v>18</v>
      </c>
      <c r="E660" s="331">
        <v>0</v>
      </c>
      <c r="F660" s="334"/>
      <c r="G660" s="334"/>
      <c r="H660" s="331">
        <v>0</v>
      </c>
      <c r="I660" s="320">
        <v>0</v>
      </c>
      <c r="J660" s="879"/>
      <c r="K660" s="331">
        <v>0</v>
      </c>
      <c r="L660" s="320">
        <v>0</v>
      </c>
      <c r="M660" s="320">
        <v>0</v>
      </c>
      <c r="N660" s="222">
        <f t="shared" si="526"/>
        <v>0</v>
      </c>
    </row>
    <row r="661" spans="1:14" ht="23.25">
      <c r="A661" s="559"/>
      <c r="B661" s="893"/>
      <c r="C661" s="867"/>
      <c r="D661" s="231" t="s">
        <v>10</v>
      </c>
      <c r="E661" s="331">
        <v>3</v>
      </c>
      <c r="F661" s="334"/>
      <c r="G661" s="334"/>
      <c r="H661" s="331">
        <v>0</v>
      </c>
      <c r="I661" s="320">
        <v>0</v>
      </c>
      <c r="J661" s="879"/>
      <c r="K661" s="331">
        <v>0</v>
      </c>
      <c r="L661" s="320">
        <v>0</v>
      </c>
      <c r="M661" s="320">
        <v>0</v>
      </c>
      <c r="N661" s="222">
        <f t="shared" si="526"/>
        <v>3</v>
      </c>
    </row>
    <row r="662" spans="1:14" ht="23.25">
      <c r="A662" s="559"/>
      <c r="B662" s="894"/>
      <c r="C662" s="868"/>
      <c r="D662" s="262" t="s">
        <v>11</v>
      </c>
      <c r="E662" s="331">
        <v>0.09</v>
      </c>
      <c r="F662" s="334"/>
      <c r="G662" s="334"/>
      <c r="H662" s="331">
        <v>0</v>
      </c>
      <c r="I662" s="320">
        <v>0</v>
      </c>
      <c r="J662" s="880"/>
      <c r="K662" s="331">
        <v>0</v>
      </c>
      <c r="L662" s="320">
        <v>0</v>
      </c>
      <c r="M662" s="320">
        <v>0</v>
      </c>
      <c r="N662" s="222">
        <f t="shared" si="526"/>
        <v>0.09</v>
      </c>
    </row>
    <row r="663" spans="1:14" ht="22.5">
      <c r="A663" s="1043"/>
      <c r="B663" s="888" t="s">
        <v>367</v>
      </c>
      <c r="C663" s="866"/>
      <c r="D663" s="336" t="s">
        <v>17</v>
      </c>
      <c r="E663" s="267">
        <f t="shared" ref="E663" si="586">SUM(E664:E666)</f>
        <v>25.093</v>
      </c>
      <c r="F663" s="334"/>
      <c r="G663" s="334"/>
      <c r="H663" s="267">
        <f t="shared" ref="H663:I663" si="587">SUM(H664:H666)</f>
        <v>0</v>
      </c>
      <c r="I663" s="267">
        <f t="shared" si="587"/>
        <v>0</v>
      </c>
      <c r="J663" s="878" t="s">
        <v>368</v>
      </c>
      <c r="K663" s="267">
        <f t="shared" ref="K663:M663" si="588">SUM(K664:K666)</f>
        <v>0</v>
      </c>
      <c r="L663" s="267">
        <f t="shared" si="588"/>
        <v>0</v>
      </c>
      <c r="M663" s="267">
        <f t="shared" si="588"/>
        <v>0</v>
      </c>
      <c r="N663" s="66">
        <f t="shared" ref="N663:N666" si="589">E663+H663+I663+K663+L663+M663</f>
        <v>25.093</v>
      </c>
    </row>
    <row r="664" spans="1:14" ht="23.25">
      <c r="A664" s="1043"/>
      <c r="B664" s="893"/>
      <c r="C664" s="867"/>
      <c r="D664" s="231" t="s">
        <v>18</v>
      </c>
      <c r="E664" s="331">
        <v>0</v>
      </c>
      <c r="F664" s="334"/>
      <c r="G664" s="334"/>
      <c r="H664" s="331">
        <v>0</v>
      </c>
      <c r="I664" s="320">
        <v>0</v>
      </c>
      <c r="J664" s="879"/>
      <c r="K664" s="331">
        <v>0</v>
      </c>
      <c r="L664" s="320">
        <v>0</v>
      </c>
      <c r="M664" s="320">
        <v>0</v>
      </c>
      <c r="N664" s="222">
        <f t="shared" si="589"/>
        <v>0</v>
      </c>
    </row>
    <row r="665" spans="1:14" ht="23.25">
      <c r="A665" s="1043"/>
      <c r="B665" s="893"/>
      <c r="C665" s="867"/>
      <c r="D665" s="231" t="s">
        <v>10</v>
      </c>
      <c r="E665" s="331">
        <v>24.343</v>
      </c>
      <c r="F665" s="334"/>
      <c r="G665" s="334"/>
      <c r="H665" s="331">
        <v>0</v>
      </c>
      <c r="I665" s="320">
        <v>0</v>
      </c>
      <c r="J665" s="879"/>
      <c r="K665" s="331">
        <v>0</v>
      </c>
      <c r="L665" s="320">
        <v>0</v>
      </c>
      <c r="M665" s="320">
        <v>0</v>
      </c>
      <c r="N665" s="222">
        <f t="shared" si="589"/>
        <v>24.343</v>
      </c>
    </row>
    <row r="666" spans="1:14" ht="23.25">
      <c r="A666" s="1044"/>
      <c r="B666" s="894"/>
      <c r="C666" s="868"/>
      <c r="D666" s="262" t="s">
        <v>11</v>
      </c>
      <c r="E666" s="331">
        <v>0.75</v>
      </c>
      <c r="F666" s="334"/>
      <c r="G666" s="334"/>
      <c r="H666" s="331">
        <v>0</v>
      </c>
      <c r="I666" s="320">
        <v>0</v>
      </c>
      <c r="J666" s="880"/>
      <c r="K666" s="331">
        <v>0</v>
      </c>
      <c r="L666" s="320">
        <v>0</v>
      </c>
      <c r="M666" s="320">
        <v>0</v>
      </c>
      <c r="N666" s="222">
        <f t="shared" si="589"/>
        <v>0.75</v>
      </c>
    </row>
    <row r="667" spans="1:14" ht="22.5" customHeight="1">
      <c r="A667" s="1042" t="s">
        <v>37</v>
      </c>
      <c r="B667" s="1045" t="s">
        <v>279</v>
      </c>
      <c r="C667" s="540"/>
      <c r="D667" s="263" t="s">
        <v>17</v>
      </c>
      <c r="E667" s="267">
        <f t="shared" ref="E667" si="590">SUM(E668:E670)</f>
        <v>28.183</v>
      </c>
      <c r="F667" s="267"/>
      <c r="G667" s="267"/>
      <c r="H667" s="267">
        <f t="shared" ref="H667:I667" si="591">SUM(H668:H670)</f>
        <v>0</v>
      </c>
      <c r="I667" s="267">
        <f t="shared" si="591"/>
        <v>0</v>
      </c>
      <c r="J667" s="337"/>
      <c r="K667" s="487">
        <f t="shared" ref="K667" si="592">SUM(K668:K670)</f>
        <v>25.882000000000001</v>
      </c>
      <c r="L667" s="267">
        <f t="shared" ref="L667:N667" si="593">SUM(L668:L670)</f>
        <v>0</v>
      </c>
      <c r="M667" s="267">
        <f t="shared" si="593"/>
        <v>0</v>
      </c>
      <c r="N667" s="267">
        <f t="shared" si="593"/>
        <v>54.064999999999998</v>
      </c>
    </row>
    <row r="668" spans="1:14" ht="22.5">
      <c r="A668" s="1043"/>
      <c r="B668" s="1006"/>
      <c r="C668" s="235"/>
      <c r="D668" s="231" t="s">
        <v>18</v>
      </c>
      <c r="E668" s="331">
        <f>E664+E660</f>
        <v>0</v>
      </c>
      <c r="F668" s="338"/>
      <c r="G668" s="338"/>
      <c r="H668" s="331">
        <v>0</v>
      </c>
      <c r="I668" s="338">
        <f t="shared" ref="I668" si="594">I600+I604+I608+I612+I616+I620+I624+I628+I632+I636+I640+I644+I648+I652+I656</f>
        <v>0</v>
      </c>
      <c r="J668" s="337"/>
      <c r="K668" s="500">
        <f t="shared" ref="K668" si="595">K600+K604+K608+K612+K616+K620+K624+K628+K632+K636+K640+K644+K648+K652+K656</f>
        <v>0</v>
      </c>
      <c r="L668" s="338">
        <f t="shared" ref="L668:M670" si="596">L600+L604+L608+L612+L616+L620+L624+L628+L632+L636+L640+L644+L648+L652+L656</f>
        <v>0</v>
      </c>
      <c r="M668" s="338">
        <f t="shared" si="596"/>
        <v>0</v>
      </c>
      <c r="N668" s="66">
        <f t="shared" si="526"/>
        <v>0</v>
      </c>
    </row>
    <row r="669" spans="1:14" ht="22.5">
      <c r="A669" s="1043"/>
      <c r="B669" s="1006"/>
      <c r="C669" s="235"/>
      <c r="D669" s="231" t="s">
        <v>10</v>
      </c>
      <c r="E669" s="331">
        <f>E665+E661</f>
        <v>27.343</v>
      </c>
      <c r="F669" s="338"/>
      <c r="G669" s="338"/>
      <c r="H669" s="331">
        <v>0</v>
      </c>
      <c r="I669" s="338">
        <f t="shared" ref="I669" si="597">I601+I605+I609+I613+I617+I621+I625+I629+I633+I637+I641+I645+I649+I653+I657</f>
        <v>0</v>
      </c>
      <c r="J669" s="337"/>
      <c r="K669" s="500">
        <f t="shared" ref="K669" si="598">K601+K605+K609+K613+K617+K621+K625+K629+K633+K637+K641+K645+K649+K653+K657</f>
        <v>25.106000000000002</v>
      </c>
      <c r="L669" s="338">
        <f t="shared" si="596"/>
        <v>0</v>
      </c>
      <c r="M669" s="338">
        <f t="shared" si="596"/>
        <v>0</v>
      </c>
      <c r="N669" s="66">
        <f t="shared" si="526"/>
        <v>52.448999999999998</v>
      </c>
    </row>
    <row r="670" spans="1:14" ht="22.5">
      <c r="A670" s="1044"/>
      <c r="B670" s="1046"/>
      <c r="C670" s="235"/>
      <c r="D670" s="232" t="s">
        <v>11</v>
      </c>
      <c r="E670" s="331">
        <f>E666+E662</f>
        <v>0.84</v>
      </c>
      <c r="F670" s="338"/>
      <c r="G670" s="338"/>
      <c r="H670" s="331">
        <v>0</v>
      </c>
      <c r="I670" s="338">
        <f t="shared" ref="I670" si="599">I602+I606+I610+I614+I618+I622+I626+I630+I634+I638+I642+I646+I650+I654+I658</f>
        <v>0</v>
      </c>
      <c r="J670" s="337"/>
      <c r="K670" s="500">
        <f t="shared" ref="K670" si="600">K602+K606+K610+K614+K618+K622+K626+K630+K634+K638+K642+K646+K650+K654+K658</f>
        <v>0.77600000000000013</v>
      </c>
      <c r="L670" s="338">
        <f t="shared" si="596"/>
        <v>0</v>
      </c>
      <c r="M670" s="338">
        <f t="shared" si="596"/>
        <v>0</v>
      </c>
      <c r="N670" s="66">
        <f t="shared" si="526"/>
        <v>1.6160000000000001</v>
      </c>
    </row>
    <row r="671" spans="1:14" ht="20.25" customHeight="1">
      <c r="A671" s="560" t="s">
        <v>47</v>
      </c>
      <c r="B671" s="543"/>
      <c r="C671" s="540"/>
      <c r="D671" s="232"/>
      <c r="E671" s="334"/>
      <c r="F671" s="334"/>
      <c r="G671" s="334"/>
      <c r="H671" s="334"/>
      <c r="I671" s="340"/>
      <c r="J671" s="339"/>
      <c r="K671" s="339"/>
      <c r="L671" s="340"/>
      <c r="M671" s="340"/>
      <c r="N671" s="341"/>
    </row>
    <row r="672" spans="1:14">
      <c r="A672" s="316">
        <v>3</v>
      </c>
      <c r="B672" s="1031" t="s">
        <v>40</v>
      </c>
      <c r="C672" s="1032"/>
      <c r="D672" s="1032"/>
      <c r="E672" s="1032"/>
      <c r="F672" s="1032"/>
      <c r="G672" s="1032"/>
      <c r="H672" s="1032"/>
      <c r="I672" s="1032"/>
      <c r="J672" s="1032"/>
      <c r="K672" s="1032"/>
      <c r="L672" s="1032"/>
      <c r="M672" s="1032"/>
      <c r="N672" s="1033"/>
    </row>
    <row r="673" spans="1:14" s="303" customFormat="1" ht="22.5" customHeight="1">
      <c r="A673" s="1042" t="s">
        <v>42</v>
      </c>
      <c r="B673" s="888" t="s">
        <v>35</v>
      </c>
      <c r="C673" s="866"/>
      <c r="D673" s="230" t="s">
        <v>17</v>
      </c>
      <c r="E673" s="56">
        <f t="shared" ref="E673:G673" si="601">SUM(E674:E676)</f>
        <v>0</v>
      </c>
      <c r="F673" s="56">
        <f t="shared" si="601"/>
        <v>0</v>
      </c>
      <c r="G673" s="56">
        <f t="shared" si="601"/>
        <v>0</v>
      </c>
      <c r="H673" s="56">
        <f t="shared" ref="H673" si="602">SUM(H674:H676)</f>
        <v>0</v>
      </c>
      <c r="I673" s="56">
        <f t="shared" ref="I673" si="603">SUM(I674:I676)</f>
        <v>0</v>
      </c>
      <c r="J673" s="934"/>
      <c r="K673" s="416">
        <f t="shared" ref="K673" si="604">SUM(K674:K676)</f>
        <v>0</v>
      </c>
      <c r="L673" s="56">
        <f t="shared" ref="L673:M673" si="605">SUM(L674:L676)</f>
        <v>0</v>
      </c>
      <c r="M673" s="56">
        <f t="shared" si="605"/>
        <v>0</v>
      </c>
      <c r="N673" s="66">
        <f t="shared" ref="N673:N680" si="606">E673+H673+I673+K673+L673+M673</f>
        <v>0</v>
      </c>
    </row>
    <row r="674" spans="1:14" s="303" customFormat="1" ht="23.25">
      <c r="A674" s="1043"/>
      <c r="B674" s="893"/>
      <c r="C674" s="867"/>
      <c r="D674" s="231" t="s">
        <v>18</v>
      </c>
      <c r="E674" s="197"/>
      <c r="F674" s="197"/>
      <c r="G674" s="197"/>
      <c r="H674" s="197"/>
      <c r="I674" s="198"/>
      <c r="J674" s="1034"/>
      <c r="K674" s="420"/>
      <c r="L674" s="198"/>
      <c r="M674" s="198"/>
      <c r="N674" s="222">
        <f t="shared" si="606"/>
        <v>0</v>
      </c>
    </row>
    <row r="675" spans="1:14" s="303" customFormat="1" ht="20.25" customHeight="1">
      <c r="A675" s="1043"/>
      <c r="B675" s="893"/>
      <c r="C675" s="867"/>
      <c r="D675" s="231" t="s">
        <v>10</v>
      </c>
      <c r="E675" s="197"/>
      <c r="F675" s="197"/>
      <c r="G675" s="197"/>
      <c r="H675" s="197"/>
      <c r="I675" s="198"/>
      <c r="J675" s="1034"/>
      <c r="K675" s="420"/>
      <c r="L675" s="198"/>
      <c r="M675" s="198"/>
      <c r="N675" s="222">
        <f t="shared" si="606"/>
        <v>0</v>
      </c>
    </row>
    <row r="676" spans="1:14" s="303" customFormat="1" ht="23.25">
      <c r="A676" s="1044"/>
      <c r="B676" s="894"/>
      <c r="C676" s="868"/>
      <c r="D676" s="232" t="s">
        <v>11</v>
      </c>
      <c r="E676" s="199"/>
      <c r="F676" s="199"/>
      <c r="G676" s="199"/>
      <c r="H676" s="199"/>
      <c r="I676" s="198"/>
      <c r="J676" s="1035"/>
      <c r="K676" s="498"/>
      <c r="L676" s="198"/>
      <c r="M676" s="198"/>
      <c r="N676" s="222">
        <f t="shared" si="606"/>
        <v>0</v>
      </c>
    </row>
    <row r="677" spans="1:14" ht="22.5" customHeight="1">
      <c r="A677" s="1042" t="s">
        <v>45</v>
      </c>
      <c r="B677" s="888" t="s">
        <v>35</v>
      </c>
      <c r="C677" s="866"/>
      <c r="D677" s="263" t="s">
        <v>17</v>
      </c>
      <c r="E677" s="56">
        <f t="shared" ref="E677:G677" si="607">SUM(E678:E680)</f>
        <v>0</v>
      </c>
      <c r="F677" s="56">
        <f t="shared" si="607"/>
        <v>0</v>
      </c>
      <c r="G677" s="56">
        <f t="shared" si="607"/>
        <v>0</v>
      </c>
      <c r="H677" s="56">
        <f t="shared" ref="H677:I677" si="608">SUM(H678:H680)</f>
        <v>0</v>
      </c>
      <c r="I677" s="56">
        <f t="shared" si="608"/>
        <v>0</v>
      </c>
      <c r="J677" s="934"/>
      <c r="K677" s="416">
        <f t="shared" ref="K677" si="609">SUM(K678:K680)</f>
        <v>0</v>
      </c>
      <c r="L677" s="56">
        <f t="shared" ref="L677:M677" si="610">SUM(L678:L680)</f>
        <v>0</v>
      </c>
      <c r="M677" s="56">
        <f t="shared" si="610"/>
        <v>0</v>
      </c>
      <c r="N677" s="66">
        <f t="shared" si="606"/>
        <v>0</v>
      </c>
    </row>
    <row r="678" spans="1:14" ht="23.25">
      <c r="A678" s="1043"/>
      <c r="B678" s="893"/>
      <c r="C678" s="867"/>
      <c r="D678" s="231" t="s">
        <v>18</v>
      </c>
      <c r="E678" s="197"/>
      <c r="F678" s="197"/>
      <c r="G678" s="197"/>
      <c r="H678" s="197"/>
      <c r="I678" s="198"/>
      <c r="J678" s="1034"/>
      <c r="K678" s="420"/>
      <c r="L678" s="198"/>
      <c r="M678" s="198"/>
      <c r="N678" s="222">
        <f t="shared" si="606"/>
        <v>0</v>
      </c>
    </row>
    <row r="679" spans="1:14" ht="20.25" customHeight="1">
      <c r="A679" s="1043"/>
      <c r="B679" s="893"/>
      <c r="C679" s="867"/>
      <c r="D679" s="231" t="s">
        <v>10</v>
      </c>
      <c r="E679" s="197"/>
      <c r="F679" s="197"/>
      <c r="G679" s="197"/>
      <c r="H679" s="197"/>
      <c r="I679" s="198"/>
      <c r="J679" s="1034"/>
      <c r="K679" s="501"/>
      <c r="L679" s="198"/>
      <c r="M679" s="198"/>
      <c r="N679" s="222">
        <f t="shared" si="606"/>
        <v>0</v>
      </c>
    </row>
    <row r="680" spans="1:14" ht="23.25">
      <c r="A680" s="1044"/>
      <c r="B680" s="894"/>
      <c r="C680" s="868"/>
      <c r="D680" s="232" t="s">
        <v>11</v>
      </c>
      <c r="E680" s="199"/>
      <c r="F680" s="199"/>
      <c r="G680" s="199"/>
      <c r="H680" s="199"/>
      <c r="I680" s="198"/>
      <c r="J680" s="1035"/>
      <c r="K680" s="502"/>
      <c r="L680" s="198"/>
      <c r="M680" s="198"/>
      <c r="N680" s="222">
        <f t="shared" si="606"/>
        <v>0</v>
      </c>
    </row>
    <row r="681" spans="1:14">
      <c r="A681" s="560" t="s">
        <v>47</v>
      </c>
      <c r="B681" s="543"/>
      <c r="C681" s="540"/>
      <c r="D681" s="232"/>
      <c r="E681" s="315"/>
      <c r="F681" s="315"/>
      <c r="G681" s="315"/>
      <c r="H681" s="315"/>
      <c r="I681" s="315"/>
      <c r="J681" s="315"/>
      <c r="K681" s="315"/>
      <c r="L681" s="315"/>
      <c r="M681" s="315"/>
      <c r="N681" s="315"/>
    </row>
    <row r="682" spans="1:14" s="293" customFormat="1">
      <c r="A682" s="316">
        <v>4</v>
      </c>
      <c r="B682" s="1031" t="s">
        <v>41</v>
      </c>
      <c r="C682" s="1032"/>
      <c r="D682" s="1032"/>
      <c r="E682" s="1032"/>
      <c r="F682" s="1032"/>
      <c r="G682" s="1032"/>
      <c r="H682" s="1032"/>
      <c r="I682" s="1032"/>
      <c r="J682" s="1032"/>
      <c r="K682" s="1032"/>
      <c r="L682" s="1032"/>
      <c r="M682" s="1032"/>
      <c r="N682" s="1033"/>
    </row>
    <row r="683" spans="1:14" ht="22.5" customHeight="1">
      <c r="A683" s="1042" t="s">
        <v>43</v>
      </c>
      <c r="B683" s="887" t="s">
        <v>280</v>
      </c>
      <c r="C683" s="866"/>
      <c r="D683" s="230" t="s">
        <v>17</v>
      </c>
      <c r="E683" s="267">
        <f t="shared" ref="E683" si="611">SUM(E684:E686)</f>
        <v>56.6</v>
      </c>
      <c r="F683" s="267">
        <f t="shared" ref="F683:G683" si="612">SUM(F684:F686)</f>
        <v>0.17299999999999999</v>
      </c>
      <c r="G683" s="267">
        <f t="shared" si="612"/>
        <v>0.17299999999999999</v>
      </c>
      <c r="H683" s="267">
        <f t="shared" ref="H683:I683" si="613">SUM(H684:H686)</f>
        <v>56.6</v>
      </c>
      <c r="I683" s="267">
        <f t="shared" si="613"/>
        <v>67.099999999999994</v>
      </c>
      <c r="J683" s="1036" t="s">
        <v>424</v>
      </c>
      <c r="K683" s="487">
        <f t="shared" ref="K683" si="614">SUM(K684:K686)</f>
        <v>31.950000000000003</v>
      </c>
      <c r="L683" s="267">
        <f t="shared" ref="L683:M683" si="615">SUM(L684:L686)</f>
        <v>77.3</v>
      </c>
      <c r="M683" s="267">
        <f t="shared" si="615"/>
        <v>87.7</v>
      </c>
      <c r="N683" s="66">
        <f t="shared" ref="N683:N690" si="616">E683+H683+I683+K683+L683+M683</f>
        <v>377.25</v>
      </c>
    </row>
    <row r="684" spans="1:14" ht="23.25">
      <c r="A684" s="1043"/>
      <c r="B684" s="887"/>
      <c r="C684" s="867"/>
      <c r="D684" s="231" t="s">
        <v>18</v>
      </c>
      <c r="E684" s="320">
        <v>0</v>
      </c>
      <c r="F684" s="320">
        <v>0</v>
      </c>
      <c r="G684" s="320">
        <v>0</v>
      </c>
      <c r="H684" s="320">
        <v>0</v>
      </c>
      <c r="I684" s="264">
        <v>0</v>
      </c>
      <c r="J684" s="1037"/>
      <c r="K684" s="483">
        <v>0</v>
      </c>
      <c r="L684" s="264">
        <v>0</v>
      </c>
      <c r="M684" s="264">
        <v>0</v>
      </c>
      <c r="N684" s="222">
        <f t="shared" si="616"/>
        <v>0</v>
      </c>
    </row>
    <row r="685" spans="1:14" ht="23.25">
      <c r="A685" s="1043"/>
      <c r="B685" s="887"/>
      <c r="C685" s="867"/>
      <c r="D685" s="231" t="s">
        <v>10</v>
      </c>
      <c r="E685" s="320">
        <v>54</v>
      </c>
      <c r="F685" s="320">
        <v>0</v>
      </c>
      <c r="G685" s="320">
        <v>0</v>
      </c>
      <c r="H685" s="320">
        <v>54</v>
      </c>
      <c r="I685" s="264">
        <v>64</v>
      </c>
      <c r="J685" s="1037"/>
      <c r="K685" s="483">
        <v>30.67</v>
      </c>
      <c r="L685" s="264">
        <v>74</v>
      </c>
      <c r="M685" s="264">
        <v>84</v>
      </c>
      <c r="N685" s="222">
        <f t="shared" si="616"/>
        <v>360.67</v>
      </c>
    </row>
    <row r="686" spans="1:14" ht="409.5" customHeight="1">
      <c r="A686" s="1044"/>
      <c r="B686" s="887"/>
      <c r="C686" s="868"/>
      <c r="D686" s="262" t="s">
        <v>11</v>
      </c>
      <c r="E686" s="321">
        <v>2.6</v>
      </c>
      <c r="F686" s="320">
        <v>0.17299999999999999</v>
      </c>
      <c r="G686" s="320">
        <v>0.17299999999999999</v>
      </c>
      <c r="H686" s="321">
        <v>2.6</v>
      </c>
      <c r="I686" s="265">
        <v>3.1</v>
      </c>
      <c r="J686" s="1038"/>
      <c r="K686" s="484">
        <v>1.28</v>
      </c>
      <c r="L686" s="265">
        <v>3.3</v>
      </c>
      <c r="M686" s="265">
        <v>3.7</v>
      </c>
      <c r="N686" s="222">
        <f t="shared" si="616"/>
        <v>16.579999999999998</v>
      </c>
    </row>
    <row r="687" spans="1:14" ht="22.5" customHeight="1">
      <c r="A687" s="1042" t="s">
        <v>46</v>
      </c>
      <c r="B687" s="888" t="s">
        <v>35</v>
      </c>
      <c r="C687" s="866"/>
      <c r="D687" s="230" t="s">
        <v>17</v>
      </c>
      <c r="E687" s="56">
        <f t="shared" ref="E687:K687" si="617">SUM(E688:E690)</f>
        <v>0</v>
      </c>
      <c r="F687" s="56">
        <f t="shared" si="617"/>
        <v>0</v>
      </c>
      <c r="G687" s="56">
        <f t="shared" si="617"/>
        <v>0</v>
      </c>
      <c r="H687" s="56">
        <f t="shared" ref="H687" si="618">SUM(H688:H690)</f>
        <v>0</v>
      </c>
      <c r="I687" s="56">
        <f t="shared" ref="I687" si="619">SUM(I688:I690)</f>
        <v>0</v>
      </c>
      <c r="J687" s="934" t="s">
        <v>151</v>
      </c>
      <c r="K687" s="416">
        <f t="shared" si="617"/>
        <v>0</v>
      </c>
      <c r="L687" s="56">
        <f t="shared" ref="L687:M687" si="620">SUM(L688:L690)</f>
        <v>0</v>
      </c>
      <c r="M687" s="56">
        <f t="shared" si="620"/>
        <v>0</v>
      </c>
      <c r="N687" s="66">
        <f t="shared" si="616"/>
        <v>0</v>
      </c>
    </row>
    <row r="688" spans="1:14" ht="23.25">
      <c r="A688" s="1043"/>
      <c r="B688" s="893"/>
      <c r="C688" s="867"/>
      <c r="D688" s="231" t="s">
        <v>18</v>
      </c>
      <c r="E688" s="197"/>
      <c r="F688" s="197"/>
      <c r="G688" s="197"/>
      <c r="H688" s="197"/>
      <c r="I688" s="198"/>
      <c r="J688" s="1034"/>
      <c r="K688" s="501"/>
      <c r="L688" s="198"/>
      <c r="M688" s="198"/>
      <c r="N688" s="222">
        <f t="shared" si="616"/>
        <v>0</v>
      </c>
    </row>
    <row r="689" spans="1:14" ht="23.25">
      <c r="A689" s="1043"/>
      <c r="B689" s="893"/>
      <c r="C689" s="867"/>
      <c r="D689" s="231" t="s">
        <v>10</v>
      </c>
      <c r="E689" s="197"/>
      <c r="F689" s="197"/>
      <c r="G689" s="197"/>
      <c r="H689" s="197"/>
      <c r="I689" s="198"/>
      <c r="J689" s="1034"/>
      <c r="K689" s="501"/>
      <c r="L689" s="198"/>
      <c r="M689" s="198"/>
      <c r="N689" s="222">
        <f t="shared" si="616"/>
        <v>0</v>
      </c>
    </row>
    <row r="690" spans="1:14" ht="23.25">
      <c r="A690" s="1044"/>
      <c r="B690" s="894"/>
      <c r="C690" s="868"/>
      <c r="D690" s="232" t="s">
        <v>11</v>
      </c>
      <c r="E690" s="199"/>
      <c r="F690" s="199"/>
      <c r="G690" s="199"/>
      <c r="H690" s="199"/>
      <c r="I690" s="198"/>
      <c r="J690" s="1035"/>
      <c r="K690" s="502"/>
      <c r="L690" s="198"/>
      <c r="M690" s="198"/>
      <c r="N690" s="222">
        <f t="shared" si="616"/>
        <v>0</v>
      </c>
    </row>
    <row r="691" spans="1:14" ht="20.25" customHeight="1">
      <c r="A691" s="560" t="s">
        <v>47</v>
      </c>
      <c r="B691" s="543"/>
      <c r="C691" s="540"/>
      <c r="D691" s="232"/>
      <c r="E691" s="315"/>
      <c r="F691" s="315"/>
      <c r="G691" s="315"/>
      <c r="H691" s="315"/>
      <c r="I691" s="315"/>
      <c r="J691" s="315"/>
      <c r="K691" s="315"/>
      <c r="L691" s="315"/>
      <c r="M691" s="315"/>
      <c r="N691" s="315"/>
    </row>
    <row r="692" spans="1:14" ht="39" customHeight="1">
      <c r="A692" s="316">
        <v>5</v>
      </c>
      <c r="B692" s="1031" t="s">
        <v>44</v>
      </c>
      <c r="C692" s="1032"/>
      <c r="D692" s="1032"/>
      <c r="E692" s="1032"/>
      <c r="F692" s="1032"/>
      <c r="G692" s="1032"/>
      <c r="H692" s="1032"/>
      <c r="I692" s="1032"/>
      <c r="J692" s="1032"/>
      <c r="K692" s="1032"/>
      <c r="L692" s="1032"/>
      <c r="M692" s="1032"/>
      <c r="N692" s="1033"/>
    </row>
    <row r="693" spans="1:14" ht="22.5" customHeight="1">
      <c r="A693" s="1042" t="s">
        <v>43</v>
      </c>
      <c r="B693" s="888" t="s">
        <v>369</v>
      </c>
      <c r="C693" s="866"/>
      <c r="D693" s="230" t="s">
        <v>17</v>
      </c>
      <c r="E693" s="56">
        <f t="shared" ref="E693:K693" si="621">SUM(E694:E696)</f>
        <v>3</v>
      </c>
      <c r="F693" s="56">
        <f t="shared" si="621"/>
        <v>0</v>
      </c>
      <c r="G693" s="56">
        <f t="shared" si="621"/>
        <v>0</v>
      </c>
      <c r="H693" s="56">
        <f t="shared" ref="H693:I693" si="622">SUM(H694:H696)</f>
        <v>0</v>
      </c>
      <c r="I693" s="56">
        <f t="shared" si="622"/>
        <v>0</v>
      </c>
      <c r="J693" s="967" t="s">
        <v>425</v>
      </c>
      <c r="K693" s="416">
        <f t="shared" si="621"/>
        <v>0</v>
      </c>
      <c r="L693" s="56">
        <f t="shared" ref="L693:M693" si="623">SUM(L694:L696)</f>
        <v>0</v>
      </c>
      <c r="M693" s="56">
        <f t="shared" si="623"/>
        <v>0</v>
      </c>
      <c r="N693" s="66">
        <f t="shared" ref="N693:N696" si="624">E693+H693+I693+K693+L693+M693</f>
        <v>3</v>
      </c>
    </row>
    <row r="694" spans="1:14" ht="23.25">
      <c r="A694" s="1043"/>
      <c r="B694" s="893"/>
      <c r="C694" s="867"/>
      <c r="D694" s="231" t="s">
        <v>18</v>
      </c>
      <c r="E694" s="197">
        <v>0</v>
      </c>
      <c r="F694" s="197">
        <v>0</v>
      </c>
      <c r="G694" s="197">
        <v>0</v>
      </c>
      <c r="H694" s="197">
        <v>0</v>
      </c>
      <c r="I694" s="197">
        <v>0</v>
      </c>
      <c r="J694" s="1056"/>
      <c r="K694" s="501"/>
      <c r="L694" s="197">
        <v>0</v>
      </c>
      <c r="M694" s="197">
        <v>0</v>
      </c>
      <c r="N694" s="222">
        <f t="shared" si="624"/>
        <v>0</v>
      </c>
    </row>
    <row r="695" spans="1:14" ht="20.25" customHeight="1">
      <c r="A695" s="1043"/>
      <c r="B695" s="893"/>
      <c r="C695" s="867"/>
      <c r="D695" s="231" t="s">
        <v>10</v>
      </c>
      <c r="E695" s="197">
        <v>2.91</v>
      </c>
      <c r="F695" s="197">
        <v>0</v>
      </c>
      <c r="G695" s="197">
        <v>0</v>
      </c>
      <c r="H695" s="197">
        <v>0</v>
      </c>
      <c r="I695" s="197">
        <v>0</v>
      </c>
      <c r="J695" s="1056"/>
      <c r="K695" s="501"/>
      <c r="L695" s="197">
        <v>0</v>
      </c>
      <c r="M695" s="197">
        <v>0</v>
      </c>
      <c r="N695" s="222">
        <f t="shared" si="624"/>
        <v>2.91</v>
      </c>
    </row>
    <row r="696" spans="1:14" ht="83.25" customHeight="1">
      <c r="A696" s="1044"/>
      <c r="B696" s="894"/>
      <c r="C696" s="868"/>
      <c r="D696" s="262" t="s">
        <v>11</v>
      </c>
      <c r="E696" s="199">
        <v>0.09</v>
      </c>
      <c r="F696" s="199">
        <v>0</v>
      </c>
      <c r="G696" s="199">
        <v>0</v>
      </c>
      <c r="H696" s="199">
        <v>0</v>
      </c>
      <c r="I696" s="199">
        <v>0</v>
      </c>
      <c r="J696" s="1073"/>
      <c r="K696" s="502"/>
      <c r="L696" s="199">
        <v>0</v>
      </c>
      <c r="M696" s="199">
        <v>0</v>
      </c>
      <c r="N696" s="222">
        <f t="shared" si="624"/>
        <v>0.09</v>
      </c>
    </row>
    <row r="697" spans="1:14">
      <c r="A697" s="250" t="s">
        <v>47</v>
      </c>
      <c r="B697" s="249"/>
      <c r="C697" s="249"/>
      <c r="D697" s="317"/>
      <c r="E697" s="315"/>
      <c r="F697" s="315"/>
      <c r="G697" s="315"/>
      <c r="H697" s="315"/>
      <c r="I697" s="315"/>
      <c r="J697" s="315"/>
      <c r="K697" s="315"/>
      <c r="L697" s="315"/>
      <c r="M697" s="315"/>
      <c r="N697" s="315"/>
    </row>
    <row r="698" spans="1:14" s="311" customFormat="1" ht="21" customHeight="1"/>
    <row r="699" spans="1:14" s="311" customFormat="1" ht="21" customHeight="1"/>
    <row r="700" spans="1:14" s="311" customFormat="1" ht="21" customHeight="1"/>
    <row r="701" spans="1:14" s="311" customFormat="1" ht="21" customHeight="1"/>
  </sheetData>
  <mergeCells count="555">
    <mergeCell ref="B663:B666"/>
    <mergeCell ref="A663:A666"/>
    <mergeCell ref="C663:C666"/>
    <mergeCell ref="J663:J666"/>
    <mergeCell ref="B659:B662"/>
    <mergeCell ref="C659:C662"/>
    <mergeCell ref="B141:B144"/>
    <mergeCell ref="C141:C144"/>
    <mergeCell ref="J133:J136"/>
    <mergeCell ref="B147:B150"/>
    <mergeCell ref="C147:C150"/>
    <mergeCell ref="B151:B154"/>
    <mergeCell ref="C151:C154"/>
    <mergeCell ref="B155:B158"/>
    <mergeCell ref="C155:C158"/>
    <mergeCell ref="J141:J144"/>
    <mergeCell ref="J147:J150"/>
    <mergeCell ref="B137:B140"/>
    <mergeCell ref="C137:C140"/>
    <mergeCell ref="J137:J140"/>
    <mergeCell ref="A166:A167"/>
    <mergeCell ref="A168:A169"/>
    <mergeCell ref="A170:A171"/>
    <mergeCell ref="A172:A173"/>
    <mergeCell ref="B117:B120"/>
    <mergeCell ref="C117:C120"/>
    <mergeCell ref="B121:B124"/>
    <mergeCell ref="C121:C124"/>
    <mergeCell ref="B125:B128"/>
    <mergeCell ref="C125:C128"/>
    <mergeCell ref="B129:B132"/>
    <mergeCell ref="C129:C132"/>
    <mergeCell ref="B133:B136"/>
    <mergeCell ref="C133:C136"/>
    <mergeCell ref="C102:J102"/>
    <mergeCell ref="L102:N102"/>
    <mergeCell ref="B103:B106"/>
    <mergeCell ref="C103:C106"/>
    <mergeCell ref="B107:B110"/>
    <mergeCell ref="C107:C110"/>
    <mergeCell ref="A111:A112"/>
    <mergeCell ref="B113:B116"/>
    <mergeCell ref="C113:C116"/>
    <mergeCell ref="J103:J106"/>
    <mergeCell ref="J107:J110"/>
    <mergeCell ref="C91:J91"/>
    <mergeCell ref="L91:N91"/>
    <mergeCell ref="A92:A95"/>
    <mergeCell ref="B92:B95"/>
    <mergeCell ref="C92:C95"/>
    <mergeCell ref="A96:A99"/>
    <mergeCell ref="B96:B99"/>
    <mergeCell ref="C96:C99"/>
    <mergeCell ref="J92:J95"/>
    <mergeCell ref="J96:J99"/>
    <mergeCell ref="A165:N165"/>
    <mergeCell ref="A574:A577"/>
    <mergeCell ref="C574:C577"/>
    <mergeCell ref="J574:J577"/>
    <mergeCell ref="B575:B577"/>
    <mergeCell ref="A567:A568"/>
    <mergeCell ref="A207:A210"/>
    <mergeCell ref="B207:B210"/>
    <mergeCell ref="C207:C210"/>
    <mergeCell ref="J207:J210"/>
    <mergeCell ref="A211:A214"/>
    <mergeCell ref="B211:B214"/>
    <mergeCell ref="C211:C214"/>
    <mergeCell ref="J211:J214"/>
    <mergeCell ref="A215:A218"/>
    <mergeCell ref="B215:B218"/>
    <mergeCell ref="C215:C218"/>
    <mergeCell ref="J215:J218"/>
    <mergeCell ref="C240:J240"/>
    <mergeCell ref="L240:N240"/>
    <mergeCell ref="C569:J569"/>
    <mergeCell ref="L569:N569"/>
    <mergeCell ref="A570:A573"/>
    <mergeCell ref="B570:B573"/>
    <mergeCell ref="C570:C573"/>
    <mergeCell ref="J570:J573"/>
    <mergeCell ref="A561:A564"/>
    <mergeCell ref="C561:C564"/>
    <mergeCell ref="J561:J564"/>
    <mergeCell ref="B562:B564"/>
    <mergeCell ref="A566:N566"/>
    <mergeCell ref="A543:N543"/>
    <mergeCell ref="A544:A545"/>
    <mergeCell ref="A552:A553"/>
    <mergeCell ref="C556:J556"/>
    <mergeCell ref="L556:N556"/>
    <mergeCell ref="A557:A560"/>
    <mergeCell ref="B557:B560"/>
    <mergeCell ref="C557:C560"/>
    <mergeCell ref="J557:J560"/>
    <mergeCell ref="A546:A549"/>
    <mergeCell ref="C546:C549"/>
    <mergeCell ref="J546:J549"/>
    <mergeCell ref="B547:B549"/>
    <mergeCell ref="A551:N551"/>
    <mergeCell ref="A536:A537"/>
    <mergeCell ref="C538:J538"/>
    <mergeCell ref="L538:N538"/>
    <mergeCell ref="A539:A542"/>
    <mergeCell ref="B539:B542"/>
    <mergeCell ref="C539:C542"/>
    <mergeCell ref="J539:J542"/>
    <mergeCell ref="A530:A533"/>
    <mergeCell ref="C530:C533"/>
    <mergeCell ref="J530:J533"/>
    <mergeCell ref="B531:B533"/>
    <mergeCell ref="A535:N535"/>
    <mergeCell ref="A501:N501"/>
    <mergeCell ref="C512:J512"/>
    <mergeCell ref="L512:N512"/>
    <mergeCell ref="A521:A524"/>
    <mergeCell ref="B521:B524"/>
    <mergeCell ref="J521:J524"/>
    <mergeCell ref="C487:J487"/>
    <mergeCell ref="L487:N487"/>
    <mergeCell ref="A474:A477"/>
    <mergeCell ref="B474:B477"/>
    <mergeCell ref="C474:C477"/>
    <mergeCell ref="J474:J477"/>
    <mergeCell ref="A478:N478"/>
    <mergeCell ref="J479:J480"/>
    <mergeCell ref="A488:A491"/>
    <mergeCell ref="B488:B491"/>
    <mergeCell ref="C488:C491"/>
    <mergeCell ref="C469:J469"/>
    <mergeCell ref="L469:N469"/>
    <mergeCell ref="A470:A473"/>
    <mergeCell ref="B470:B473"/>
    <mergeCell ref="C470:C473"/>
    <mergeCell ref="J470:J473"/>
    <mergeCell ref="A457:A460"/>
    <mergeCell ref="C457:C460"/>
    <mergeCell ref="J457:J460"/>
    <mergeCell ref="B458:B460"/>
    <mergeCell ref="A462:N462"/>
    <mergeCell ref="A467:A468"/>
    <mergeCell ref="A442:A443"/>
    <mergeCell ref="A450:A451"/>
    <mergeCell ref="C452:J452"/>
    <mergeCell ref="L452:N452"/>
    <mergeCell ref="A453:A456"/>
    <mergeCell ref="B453:B456"/>
    <mergeCell ref="C453:C456"/>
    <mergeCell ref="J453:J456"/>
    <mergeCell ref="A444:A447"/>
    <mergeCell ref="C444:C447"/>
    <mergeCell ref="J444:J447"/>
    <mergeCell ref="B445:B447"/>
    <mergeCell ref="A449:N449"/>
    <mergeCell ref="A435:A436"/>
    <mergeCell ref="C437:J437"/>
    <mergeCell ref="L437:N437"/>
    <mergeCell ref="A438:A441"/>
    <mergeCell ref="B438:B441"/>
    <mergeCell ref="C438:C441"/>
    <mergeCell ref="J438:J441"/>
    <mergeCell ref="A429:A432"/>
    <mergeCell ref="C429:C432"/>
    <mergeCell ref="J429:J432"/>
    <mergeCell ref="B430:B432"/>
    <mergeCell ref="A434:N434"/>
    <mergeCell ref="A422:A423"/>
    <mergeCell ref="C424:J424"/>
    <mergeCell ref="L424:N424"/>
    <mergeCell ref="A425:A428"/>
    <mergeCell ref="B425:B428"/>
    <mergeCell ref="C425:C428"/>
    <mergeCell ref="J425:J428"/>
    <mergeCell ref="A421:N421"/>
    <mergeCell ref="A416:A419"/>
    <mergeCell ref="B417:B419"/>
    <mergeCell ref="C416:C419"/>
    <mergeCell ref="J416:J419"/>
    <mergeCell ref="B404:B407"/>
    <mergeCell ref="C404:C407"/>
    <mergeCell ref="J404:J407"/>
    <mergeCell ref="A408:A411"/>
    <mergeCell ref="B408:B411"/>
    <mergeCell ref="C408:C411"/>
    <mergeCell ref="J408:J411"/>
    <mergeCell ref="A412:A415"/>
    <mergeCell ref="B412:B415"/>
    <mergeCell ref="C412:C415"/>
    <mergeCell ref="J412:J415"/>
    <mergeCell ref="A693:A696"/>
    <mergeCell ref="B693:B696"/>
    <mergeCell ref="C693:C696"/>
    <mergeCell ref="A673:A676"/>
    <mergeCell ref="B673:B676"/>
    <mergeCell ref="C673:C676"/>
    <mergeCell ref="B692:N692"/>
    <mergeCell ref="A677:A680"/>
    <mergeCell ref="B677:B680"/>
    <mergeCell ref="C677:C680"/>
    <mergeCell ref="A683:A686"/>
    <mergeCell ref="B683:B686"/>
    <mergeCell ref="C683:C686"/>
    <mergeCell ref="J693:J696"/>
    <mergeCell ref="J673:J676"/>
    <mergeCell ref="A687:A690"/>
    <mergeCell ref="B687:B690"/>
    <mergeCell ref="C687:C690"/>
    <mergeCell ref="A159:A162"/>
    <mergeCell ref="C159:C162"/>
    <mergeCell ref="B10:B13"/>
    <mergeCell ref="C10:C13"/>
    <mergeCell ref="A10:A13"/>
    <mergeCell ref="C584:C587"/>
    <mergeCell ref="A599:A602"/>
    <mergeCell ref="B599:B602"/>
    <mergeCell ref="C599:C602"/>
    <mergeCell ref="B588:N588"/>
    <mergeCell ref="B598:N598"/>
    <mergeCell ref="B584:B587"/>
    <mergeCell ref="B589:B592"/>
    <mergeCell ref="C589:C592"/>
    <mergeCell ref="A589:A592"/>
    <mergeCell ref="A593:A596"/>
    <mergeCell ref="B593:B596"/>
    <mergeCell ref="C593:C596"/>
    <mergeCell ref="L184:N184"/>
    <mergeCell ref="A185:A188"/>
    <mergeCell ref="J589:J592"/>
    <mergeCell ref="J593:J596"/>
    <mergeCell ref="B185:B188"/>
    <mergeCell ref="C185:C188"/>
    <mergeCell ref="B667:B670"/>
    <mergeCell ref="A191:A192"/>
    <mergeCell ref="C193:J193"/>
    <mergeCell ref="L193:N193"/>
    <mergeCell ref="A194:A197"/>
    <mergeCell ref="B194:B197"/>
    <mergeCell ref="J194:J197"/>
    <mergeCell ref="B249:B252"/>
    <mergeCell ref="J249:J252"/>
    <mergeCell ref="C234:C237"/>
    <mergeCell ref="J234:J237"/>
    <mergeCell ref="J599:J602"/>
    <mergeCell ref="A198:A201"/>
    <mergeCell ref="A584:A587"/>
    <mergeCell ref="C206:J206"/>
    <mergeCell ref="L206:N206"/>
    <mergeCell ref="A227:A230"/>
    <mergeCell ref="B227:B230"/>
    <mergeCell ref="C227:C230"/>
    <mergeCell ref="J227:J230"/>
    <mergeCell ref="A245:N245"/>
    <mergeCell ref="A246:A247"/>
    <mergeCell ref="C248:J248"/>
    <mergeCell ref="A404:A407"/>
    <mergeCell ref="B278:B281"/>
    <mergeCell ref="B672:N672"/>
    <mergeCell ref="B682:N682"/>
    <mergeCell ref="J677:J680"/>
    <mergeCell ref="J683:J686"/>
    <mergeCell ref="J687:J690"/>
    <mergeCell ref="J159:J162"/>
    <mergeCell ref="B160:B162"/>
    <mergeCell ref="A190:N190"/>
    <mergeCell ref="L248:N248"/>
    <mergeCell ref="A241:A244"/>
    <mergeCell ref="B241:B244"/>
    <mergeCell ref="C241:C244"/>
    <mergeCell ref="J241:J244"/>
    <mergeCell ref="A219:A222"/>
    <mergeCell ref="B219:B222"/>
    <mergeCell ref="C219:C222"/>
    <mergeCell ref="J219:J222"/>
    <mergeCell ref="A223:A226"/>
    <mergeCell ref="B223:B226"/>
    <mergeCell ref="C223:C226"/>
    <mergeCell ref="J223:J226"/>
    <mergeCell ref="A667:A670"/>
    <mergeCell ref="B199:B201"/>
    <mergeCell ref="A203:N203"/>
    <mergeCell ref="A231:A232"/>
    <mergeCell ref="C233:J233"/>
    <mergeCell ref="L233:N233"/>
    <mergeCell ref="A234:A237"/>
    <mergeCell ref="B234:B237"/>
    <mergeCell ref="A204:A205"/>
    <mergeCell ref="L277:N277"/>
    <mergeCell ref="B270:B273"/>
    <mergeCell ref="C270:C273"/>
    <mergeCell ref="A274:N274"/>
    <mergeCell ref="C269:J269"/>
    <mergeCell ref="L269:N269"/>
    <mergeCell ref="A238:A239"/>
    <mergeCell ref="A249:A252"/>
    <mergeCell ref="L255:N255"/>
    <mergeCell ref="A256:A259"/>
    <mergeCell ref="J256:J259"/>
    <mergeCell ref="A379:A382"/>
    <mergeCell ref="B379:B382"/>
    <mergeCell ref="C379:C382"/>
    <mergeCell ref="J379:J382"/>
    <mergeCell ref="A370:A373"/>
    <mergeCell ref="C198:C201"/>
    <mergeCell ref="J198:J201"/>
    <mergeCell ref="B256:B259"/>
    <mergeCell ref="C256:C259"/>
    <mergeCell ref="C255:J255"/>
    <mergeCell ref="C277:J277"/>
    <mergeCell ref="C370:C373"/>
    <mergeCell ref="J370:J373"/>
    <mergeCell ref="B371:B373"/>
    <mergeCell ref="A375:N375"/>
    <mergeCell ref="A376:A377"/>
    <mergeCell ref="C278:C281"/>
    <mergeCell ref="C284:J284"/>
    <mergeCell ref="L284:N284"/>
    <mergeCell ref="C285:C288"/>
    <mergeCell ref="B285:B288"/>
    <mergeCell ref="A289:N289"/>
    <mergeCell ref="C292:J292"/>
    <mergeCell ref="L292:N292"/>
    <mergeCell ref="L2:N2"/>
    <mergeCell ref="L33:N33"/>
    <mergeCell ref="A24:N24"/>
    <mergeCell ref="L19:N19"/>
    <mergeCell ref="A16:N16"/>
    <mergeCell ref="A20:A23"/>
    <mergeCell ref="C20:C23"/>
    <mergeCell ref="C19:J19"/>
    <mergeCell ref="C33:J33"/>
    <mergeCell ref="A2:J2"/>
    <mergeCell ref="C3:D3"/>
    <mergeCell ref="E3:I3"/>
    <mergeCell ref="J3:J4"/>
    <mergeCell ref="J5:J8"/>
    <mergeCell ref="L3:M3"/>
    <mergeCell ref="N3:N4"/>
    <mergeCell ref="A5:A8"/>
    <mergeCell ref="B5:B8"/>
    <mergeCell ref="C5:C8"/>
    <mergeCell ref="A25:A26"/>
    <mergeCell ref="A31:A32"/>
    <mergeCell ref="A27:A28"/>
    <mergeCell ref="A29:A30"/>
    <mergeCell ref="J10:J13"/>
    <mergeCell ref="A17:A18"/>
    <mergeCell ref="B20:B23"/>
    <mergeCell ref="A85:A88"/>
    <mergeCell ref="J20:J23"/>
    <mergeCell ref="B85:B88"/>
    <mergeCell ref="A41:N41"/>
    <mergeCell ref="C44:J44"/>
    <mergeCell ref="L44:N44"/>
    <mergeCell ref="A45:A48"/>
    <mergeCell ref="B45:B48"/>
    <mergeCell ref="C45:C48"/>
    <mergeCell ref="J45:J48"/>
    <mergeCell ref="A34:A37"/>
    <mergeCell ref="B34:B37"/>
    <mergeCell ref="J34:J37"/>
    <mergeCell ref="A49:A52"/>
    <mergeCell ref="B49:B52"/>
    <mergeCell ref="C49:C52"/>
    <mergeCell ref="A53:A56"/>
    <mergeCell ref="B53:B56"/>
    <mergeCell ref="C53:C56"/>
    <mergeCell ref="A57:A60"/>
    <mergeCell ref="B61:B64"/>
    <mergeCell ref="C61:C64"/>
    <mergeCell ref="A65:A68"/>
    <mergeCell ref="B65:B68"/>
    <mergeCell ref="C65:C68"/>
    <mergeCell ref="A69:A72"/>
    <mergeCell ref="B69:B72"/>
    <mergeCell ref="C69:C72"/>
    <mergeCell ref="C34:C37"/>
    <mergeCell ref="A38:N38"/>
    <mergeCell ref="J293:J296"/>
    <mergeCell ref="A174:N174"/>
    <mergeCell ref="A175:A176"/>
    <mergeCell ref="C177:J177"/>
    <mergeCell ref="L177:N177"/>
    <mergeCell ref="A178:A181"/>
    <mergeCell ref="B178:B181"/>
    <mergeCell ref="C178:C181"/>
    <mergeCell ref="J178:J181"/>
    <mergeCell ref="A182:A183"/>
    <mergeCell ref="C184:J184"/>
    <mergeCell ref="C262:J262"/>
    <mergeCell ref="L262:N262"/>
    <mergeCell ref="A263:A266"/>
    <mergeCell ref="B263:B266"/>
    <mergeCell ref="C263:C266"/>
    <mergeCell ref="C299:J299"/>
    <mergeCell ref="L299:N299"/>
    <mergeCell ref="B300:B303"/>
    <mergeCell ref="C300:C303"/>
    <mergeCell ref="C306:J306"/>
    <mergeCell ref="L306:N306"/>
    <mergeCell ref="B307:B310"/>
    <mergeCell ref="C307:C310"/>
    <mergeCell ref="B293:B296"/>
    <mergeCell ref="C293:C296"/>
    <mergeCell ref="B336:B339"/>
    <mergeCell ref="C336:C339"/>
    <mergeCell ref="C335:J335"/>
    <mergeCell ref="L335:N335"/>
    <mergeCell ref="J336:J339"/>
    <mergeCell ref="C313:J313"/>
    <mergeCell ref="L313:N313"/>
    <mergeCell ref="B314:B317"/>
    <mergeCell ref="C314:C317"/>
    <mergeCell ref="J314:J317"/>
    <mergeCell ref="B321:B324"/>
    <mergeCell ref="C321:C324"/>
    <mergeCell ref="C320:J320"/>
    <mergeCell ref="L320:N320"/>
    <mergeCell ref="L403:N403"/>
    <mergeCell ref="C353:J353"/>
    <mergeCell ref="L353:N353"/>
    <mergeCell ref="A325:N325"/>
    <mergeCell ref="C328:J328"/>
    <mergeCell ref="L328:N328"/>
    <mergeCell ref="B329:B332"/>
    <mergeCell ref="C329:C332"/>
    <mergeCell ref="J329:J332"/>
    <mergeCell ref="B366:B369"/>
    <mergeCell ref="C366:C369"/>
    <mergeCell ref="C360:J360"/>
    <mergeCell ref="L360:N360"/>
    <mergeCell ref="J366:J369"/>
    <mergeCell ref="J361:J364"/>
    <mergeCell ref="A340:N340"/>
    <mergeCell ref="A343:N343"/>
    <mergeCell ref="C346:J346"/>
    <mergeCell ref="L346:N346"/>
    <mergeCell ref="B347:B350"/>
    <mergeCell ref="C347:C350"/>
    <mergeCell ref="J347:J350"/>
    <mergeCell ref="J354:J357"/>
    <mergeCell ref="B354:B357"/>
    <mergeCell ref="L365:N365"/>
    <mergeCell ref="B627:B630"/>
    <mergeCell ref="C627:C630"/>
    <mergeCell ref="J627:J630"/>
    <mergeCell ref="B631:B634"/>
    <mergeCell ref="C631:C634"/>
    <mergeCell ref="J631:J634"/>
    <mergeCell ref="J584:J587"/>
    <mergeCell ref="C378:J378"/>
    <mergeCell ref="L378:N378"/>
    <mergeCell ref="A582:N582"/>
    <mergeCell ref="A385:N385"/>
    <mergeCell ref="C390:J390"/>
    <mergeCell ref="L390:N390"/>
    <mergeCell ref="A391:A394"/>
    <mergeCell ref="B391:B394"/>
    <mergeCell ref="J391:J394"/>
    <mergeCell ref="A383:A384"/>
    <mergeCell ref="A395:A398"/>
    <mergeCell ref="C395:C398"/>
    <mergeCell ref="J395:J398"/>
    <mergeCell ref="B396:B398"/>
    <mergeCell ref="A400:N400"/>
    <mergeCell ref="C403:J403"/>
    <mergeCell ref="B635:B638"/>
    <mergeCell ref="C635:C638"/>
    <mergeCell ref="J635:J638"/>
    <mergeCell ref="B639:B642"/>
    <mergeCell ref="C639:C642"/>
    <mergeCell ref="J639:J642"/>
    <mergeCell ref="B643:B646"/>
    <mergeCell ref="C643:C646"/>
    <mergeCell ref="J643:J646"/>
    <mergeCell ref="B647:B650"/>
    <mergeCell ref="C647:C650"/>
    <mergeCell ref="J647:J650"/>
    <mergeCell ref="B651:B654"/>
    <mergeCell ref="C651:C654"/>
    <mergeCell ref="J651:J654"/>
    <mergeCell ref="B655:B658"/>
    <mergeCell ref="C655:C658"/>
    <mergeCell ref="J655:J658"/>
    <mergeCell ref="A61:A64"/>
    <mergeCell ref="B623:B626"/>
    <mergeCell ref="C623:C626"/>
    <mergeCell ref="J623:J626"/>
    <mergeCell ref="B603:B606"/>
    <mergeCell ref="C603:C606"/>
    <mergeCell ref="J603:J606"/>
    <mergeCell ref="B607:B610"/>
    <mergeCell ref="C607:C610"/>
    <mergeCell ref="J607:J610"/>
    <mergeCell ref="B611:B614"/>
    <mergeCell ref="C611:C614"/>
    <mergeCell ref="J611:J614"/>
    <mergeCell ref="B619:B622"/>
    <mergeCell ref="J619:J622"/>
    <mergeCell ref="B615:B618"/>
    <mergeCell ref="C615:C618"/>
    <mergeCell ref="J615:J618"/>
    <mergeCell ref="C619:C622"/>
    <mergeCell ref="B361:B364"/>
    <mergeCell ref="C361:C364"/>
    <mergeCell ref="C365:J365"/>
    <mergeCell ref="C354:C357"/>
    <mergeCell ref="J321:J324"/>
    <mergeCell ref="J659:J662"/>
    <mergeCell ref="A163:N163"/>
    <mergeCell ref="J85:J88"/>
    <mergeCell ref="J49:J52"/>
    <mergeCell ref="J53:J56"/>
    <mergeCell ref="J57:J60"/>
    <mergeCell ref="J61:J64"/>
    <mergeCell ref="J65:J68"/>
    <mergeCell ref="J69:J72"/>
    <mergeCell ref="J73:J76"/>
    <mergeCell ref="J77:J80"/>
    <mergeCell ref="J81:J84"/>
    <mergeCell ref="C85:C88"/>
    <mergeCell ref="A73:A76"/>
    <mergeCell ref="B73:B76"/>
    <mergeCell ref="C73:C76"/>
    <mergeCell ref="A77:A80"/>
    <mergeCell ref="B77:B80"/>
    <mergeCell ref="C77:C80"/>
    <mergeCell ref="A81:A84"/>
    <mergeCell ref="B81:B84"/>
    <mergeCell ref="C81:C84"/>
    <mergeCell ref="B57:B60"/>
    <mergeCell ref="C57:C60"/>
    <mergeCell ref="J488:J491"/>
    <mergeCell ref="A492:A495"/>
    <mergeCell ref="B492:B495"/>
    <mergeCell ref="C492:C495"/>
    <mergeCell ref="J492:J495"/>
    <mergeCell ref="A496:A499"/>
    <mergeCell ref="B496:B499"/>
    <mergeCell ref="C496:C499"/>
    <mergeCell ref="J496:J499"/>
    <mergeCell ref="A502:A503"/>
    <mergeCell ref="A504:A505"/>
    <mergeCell ref="A506:A507"/>
    <mergeCell ref="A510:A511"/>
    <mergeCell ref="A525:A528"/>
    <mergeCell ref="B525:B528"/>
    <mergeCell ref="J525:J528"/>
    <mergeCell ref="B513:B516"/>
    <mergeCell ref="C513:C516"/>
    <mergeCell ref="J513:J516"/>
    <mergeCell ref="B517:B520"/>
    <mergeCell ref="C517:C520"/>
    <mergeCell ref="J517:J520"/>
    <mergeCell ref="C521:C524"/>
    <mergeCell ref="C525:C528"/>
  </mergeCells>
  <pageMargins left="0.19685039370078741" right="0.19685039370078741" top="0.19685039370078741" bottom="0.19685039370078741" header="0.15748031496062992" footer="0.15748031496062992"/>
  <pageSetup paperSize="9" scale="39" fitToHeight="0" orientation="landscape" r:id="rId1"/>
</worksheet>
</file>

<file path=xl/worksheets/sheet2.xml><?xml version="1.0" encoding="utf-8"?>
<worksheet xmlns="http://schemas.openxmlformats.org/spreadsheetml/2006/main" xmlns:r="http://schemas.openxmlformats.org/officeDocument/2006/relationships">
  <dimension ref="A1:AZ207"/>
  <sheetViews>
    <sheetView zoomScale="50" zoomScaleNormal="50" zoomScaleSheetLayoutView="50" workbookViewId="0">
      <pane xSplit="3" ySplit="4" topLeftCell="S98" activePane="bottomRight" state="frozen"/>
      <selection pane="topRight" activeCell="D1" sqref="D1"/>
      <selection pane="bottomLeft" activeCell="A5" sqref="A5"/>
      <selection pane="bottomRight" activeCell="W35" sqref="W35"/>
    </sheetView>
  </sheetViews>
  <sheetFormatPr defaultRowHeight="20.25"/>
  <cols>
    <col min="1" max="1" width="7.42578125" style="1" customWidth="1"/>
    <col min="2" max="2" width="65.28515625" style="2" customWidth="1"/>
    <col min="3" max="3" width="14.5703125" style="2" customWidth="1"/>
    <col min="4" max="4" width="25.140625" style="3" customWidth="1"/>
    <col min="5" max="5" width="21.7109375" style="2" customWidth="1"/>
    <col min="6" max="6" width="21.85546875" style="2" customWidth="1"/>
    <col min="7" max="7" width="22.42578125" style="2" customWidth="1"/>
    <col min="8" max="9" width="18.28515625" style="2" customWidth="1"/>
    <col min="10" max="10" width="68.28515625" style="2" customWidth="1"/>
    <col min="11" max="11" width="21.5703125" style="2" customWidth="1"/>
    <col min="12" max="13" width="14.140625" style="2" customWidth="1"/>
    <col min="14" max="14" width="18.5703125" style="2" customWidth="1"/>
    <col min="15" max="15" width="3.7109375" style="134" customWidth="1"/>
    <col min="16" max="16" width="14.7109375" style="215" customWidth="1"/>
    <col min="17" max="17" width="9.140625" style="135"/>
    <col min="18" max="18" width="55.140625" style="135" customWidth="1"/>
    <col min="19" max="19" width="28.85546875" style="129" customWidth="1"/>
    <col min="20" max="20" width="36" style="129" customWidth="1"/>
    <col min="21" max="21" width="34" style="129" customWidth="1"/>
    <col min="22" max="22" width="30.28515625" style="129" customWidth="1"/>
    <col min="23" max="23" width="32" style="135" customWidth="1"/>
    <col min="24" max="24" width="28" style="135" customWidth="1"/>
    <col min="25" max="26" width="9.140625" style="135"/>
    <col min="27" max="27" width="55.140625" style="135" customWidth="1"/>
    <col min="28" max="28" width="28.85546875" style="129" customWidth="1"/>
    <col min="29" max="29" width="36" style="129" customWidth="1"/>
    <col min="30" max="30" width="34" style="129" customWidth="1"/>
    <col min="31" max="31" width="30.28515625" style="129" customWidth="1"/>
    <col min="32" max="32" width="32" style="135" customWidth="1"/>
    <col min="33" max="33" width="28" style="135" customWidth="1"/>
    <col min="34" max="43" width="9.140625" style="135"/>
    <col min="44" max="52" width="9.140625" style="134"/>
  </cols>
  <sheetData>
    <row r="1" spans="1:52" ht="25.5">
      <c r="B1" s="228" t="s">
        <v>72</v>
      </c>
      <c r="N1" s="34" t="s">
        <v>66</v>
      </c>
    </row>
    <row r="2" spans="1:52" ht="90" customHeight="1" thickBot="1">
      <c r="A2" s="978" t="str">
        <f>'Приложение 1 (ОТЧЕТНЫЙ ПЕРИОД)'!A2:J2</f>
        <v xml:space="preserve">ИНФОРМАЦИЯ
 по показателям и мероприятиям дорожных карт по достижению показателей
 Указа Президента Российской Федерации от 07.05.2018 № 204
городской округ Спасск-Дальний </v>
      </c>
      <c r="B2" s="978"/>
      <c r="C2" s="978"/>
      <c r="D2" s="978"/>
      <c r="E2" s="978"/>
      <c r="F2" s="978"/>
      <c r="G2" s="978"/>
      <c r="H2" s="978"/>
      <c r="I2" s="978"/>
      <c r="J2" s="978"/>
      <c r="K2" s="970" t="s">
        <v>30</v>
      </c>
      <c r="L2" s="970"/>
      <c r="M2" s="970"/>
      <c r="N2" s="970"/>
      <c r="X2" s="128" t="s">
        <v>81</v>
      </c>
    </row>
    <row r="3" spans="1:52" ht="44.25" customHeight="1" thickBot="1">
      <c r="A3" s="14" t="s">
        <v>0</v>
      </c>
      <c r="B3" s="15" t="s">
        <v>1</v>
      </c>
      <c r="C3" s="979" t="s">
        <v>2</v>
      </c>
      <c r="D3" s="980"/>
      <c r="E3" s="981" t="s">
        <v>3</v>
      </c>
      <c r="F3" s="982"/>
      <c r="G3" s="982"/>
      <c r="H3" s="982"/>
      <c r="I3" s="982"/>
      <c r="J3" s="1121" t="s">
        <v>20</v>
      </c>
      <c r="K3" s="481" t="s">
        <v>343</v>
      </c>
      <c r="L3" s="1147" t="s">
        <v>3</v>
      </c>
      <c r="M3" s="1148"/>
      <c r="N3" s="1123" t="s">
        <v>25</v>
      </c>
      <c r="R3" s="180" t="s">
        <v>69</v>
      </c>
      <c r="W3" s="136"/>
      <c r="X3" s="136"/>
      <c r="Y3" s="136"/>
      <c r="Z3" s="136"/>
      <c r="AH3" s="136"/>
      <c r="AI3" s="136"/>
      <c r="AJ3" s="136"/>
      <c r="AK3" s="136"/>
      <c r="AL3" s="136"/>
      <c r="AM3" s="136"/>
      <c r="AN3" s="136"/>
      <c r="AO3" s="136"/>
      <c r="AP3" s="136"/>
    </row>
    <row r="4" spans="1:52" ht="193.5" customHeight="1" thickBot="1">
      <c r="A4" s="14"/>
      <c r="B4" s="127" t="str">
        <f>'Приложение 1 (ОТЧЕТНЫЙ ПЕРИОД)'!B4</f>
        <v>городской округ Спасск-Дальний</v>
      </c>
      <c r="C4" s="16" t="s">
        <v>4</v>
      </c>
      <c r="D4" s="17" t="s">
        <v>5</v>
      </c>
      <c r="E4" s="39" t="s">
        <v>350</v>
      </c>
      <c r="F4" s="17" t="s">
        <v>19</v>
      </c>
      <c r="G4" s="71" t="str">
        <f>'Приложение 1 (ОТЧЕТНЫЙ ПЕРИОД)'!G4</f>
        <v>профинанси-ровано (кассовый расход) /исполнение 
на 30.03.2020</v>
      </c>
      <c r="H4" s="19" t="s">
        <v>351</v>
      </c>
      <c r="I4" s="40" t="s">
        <v>352</v>
      </c>
      <c r="J4" s="1122"/>
      <c r="K4" s="482" t="s">
        <v>344</v>
      </c>
      <c r="L4" s="18" t="s">
        <v>7</v>
      </c>
      <c r="M4" s="25" t="s">
        <v>8</v>
      </c>
      <c r="N4" s="1124"/>
      <c r="P4" s="221" t="s">
        <v>65</v>
      </c>
      <c r="R4" s="149" t="str">
        <f>B4</f>
        <v>городской округ Спасск-Дальний</v>
      </c>
      <c r="S4" s="150" t="s">
        <v>70</v>
      </c>
      <c r="T4" s="150" t="s">
        <v>71</v>
      </c>
      <c r="U4" s="150" t="s">
        <v>73</v>
      </c>
      <c r="V4" s="196" t="str">
        <f>G4</f>
        <v>профинанси-ровано (кассовый расход) /исполнение 
на 30.03.2020</v>
      </c>
      <c r="W4" s="150" t="s">
        <v>68</v>
      </c>
      <c r="X4" s="151" t="s">
        <v>67</v>
      </c>
      <c r="Y4" s="136"/>
      <c r="Z4" s="136"/>
      <c r="AH4" s="136"/>
      <c r="AI4" s="136"/>
      <c r="AJ4" s="136"/>
      <c r="AK4" s="136"/>
      <c r="AL4" s="136"/>
      <c r="AM4" s="136"/>
      <c r="AN4" s="136"/>
      <c r="AO4" s="136"/>
      <c r="AP4" s="136"/>
    </row>
    <row r="5" spans="1:52" s="28" customFormat="1" ht="24.75" customHeight="1" thickBot="1">
      <c r="A5" s="993"/>
      <c r="B5" s="1132" t="s">
        <v>50</v>
      </c>
      <c r="C5" s="1134"/>
      <c r="D5" s="57" t="s">
        <v>9</v>
      </c>
      <c r="E5" s="160">
        <f t="shared" ref="E5:N5" si="0">E6+E7+E8</f>
        <v>279.06700000000001</v>
      </c>
      <c r="F5" s="160">
        <f t="shared" si="0"/>
        <v>111.22500000000002</v>
      </c>
      <c r="G5" s="160">
        <f t="shared" si="0"/>
        <v>13.749000000000001</v>
      </c>
      <c r="H5" s="160">
        <f t="shared" si="0"/>
        <v>407.43616399999996</v>
      </c>
      <c r="I5" s="160">
        <f t="shared" si="0"/>
        <v>396.39636400000001</v>
      </c>
      <c r="J5" s="1136"/>
      <c r="K5" s="160">
        <f t="shared" si="0"/>
        <v>206.2405</v>
      </c>
      <c r="L5" s="160">
        <f t="shared" si="0"/>
        <v>322.52124299999997</v>
      </c>
      <c r="M5" s="160">
        <f t="shared" si="0"/>
        <v>339.879414</v>
      </c>
      <c r="N5" s="160">
        <f t="shared" si="0"/>
        <v>1951.5406849999999</v>
      </c>
      <c r="O5" s="137"/>
      <c r="P5" s="216"/>
      <c r="Q5" s="138"/>
      <c r="R5" s="1132" t="str">
        <f>B5</f>
        <v xml:space="preserve">ВСЕГО </v>
      </c>
      <c r="S5" s="57" t="str">
        <f>D5</f>
        <v>Всего</v>
      </c>
      <c r="T5" s="57">
        <f>E5</f>
        <v>279.06700000000001</v>
      </c>
      <c r="U5" s="57">
        <f t="shared" ref="U5:V5" si="1">F5</f>
        <v>111.22500000000002</v>
      </c>
      <c r="V5" s="57">
        <f t="shared" si="1"/>
        <v>13.749000000000001</v>
      </c>
      <c r="W5" s="57">
        <f>F5/E5%</f>
        <v>39.85602023886738</v>
      </c>
      <c r="X5" s="57">
        <f>G5/F5%</f>
        <v>12.361429534726904</v>
      </c>
      <c r="Y5" s="138"/>
      <c r="Z5" s="138"/>
      <c r="AH5" s="138"/>
      <c r="AI5" s="138"/>
      <c r="AJ5" s="138"/>
      <c r="AK5" s="138"/>
      <c r="AL5" s="138"/>
      <c r="AM5" s="138"/>
      <c r="AN5" s="138"/>
      <c r="AO5" s="138"/>
      <c r="AP5" s="138"/>
      <c r="AQ5" s="138"/>
      <c r="AR5" s="137"/>
      <c r="AS5" s="137"/>
      <c r="AT5" s="137"/>
      <c r="AU5" s="137"/>
      <c r="AV5" s="137"/>
      <c r="AW5" s="137"/>
      <c r="AX5" s="137"/>
      <c r="AY5" s="137"/>
      <c r="AZ5" s="137"/>
    </row>
    <row r="6" spans="1:52" s="28" customFormat="1" ht="24.75" customHeight="1" thickBot="1">
      <c r="A6" s="994"/>
      <c r="B6" s="1133"/>
      <c r="C6" s="1135"/>
      <c r="D6" s="57" t="s">
        <v>18</v>
      </c>
      <c r="E6" s="160">
        <f t="shared" ref="E6:I8" si="2">E19+E135</f>
        <v>24.4024</v>
      </c>
      <c r="F6" s="160">
        <f t="shared" si="2"/>
        <v>6.726</v>
      </c>
      <c r="G6" s="160">
        <f t="shared" si="2"/>
        <v>0</v>
      </c>
      <c r="H6" s="160">
        <f t="shared" si="2"/>
        <v>50.658743000000001</v>
      </c>
      <c r="I6" s="160">
        <f t="shared" si="2"/>
        <v>47.598742999999999</v>
      </c>
      <c r="J6" s="1137"/>
      <c r="K6" s="160">
        <f t="shared" ref="K6:M8" si="3">K19+K135</f>
        <v>30.23</v>
      </c>
      <c r="L6" s="160">
        <f t="shared" si="3"/>
        <v>74.575828999999999</v>
      </c>
      <c r="M6" s="160">
        <f t="shared" si="3"/>
        <v>79.510000000000005</v>
      </c>
      <c r="N6" s="160">
        <f t="shared" ref="N6" si="4">N19+N135</f>
        <v>306.97571499999998</v>
      </c>
      <c r="O6" s="137"/>
      <c r="P6" s="216"/>
      <c r="Q6" s="138"/>
      <c r="R6" s="1133"/>
      <c r="S6" s="156"/>
      <c r="T6" s="156"/>
      <c r="U6" s="156"/>
      <c r="V6" s="156"/>
      <c r="W6" s="152"/>
      <c r="X6" s="153"/>
      <c r="Y6" s="138"/>
      <c r="Z6" s="138"/>
      <c r="AH6" s="138"/>
      <c r="AI6" s="138"/>
      <c r="AJ6" s="138"/>
      <c r="AK6" s="138"/>
      <c r="AL6" s="138"/>
      <c r="AM6" s="138"/>
      <c r="AN6" s="138"/>
      <c r="AO6" s="138"/>
      <c r="AP6" s="138"/>
      <c r="AQ6" s="138"/>
      <c r="AR6" s="137"/>
      <c r="AS6" s="137"/>
      <c r="AT6" s="137"/>
      <c r="AU6" s="137"/>
      <c r="AV6" s="137"/>
      <c r="AW6" s="137"/>
      <c r="AX6" s="137"/>
      <c r="AY6" s="137"/>
      <c r="AZ6" s="137"/>
    </row>
    <row r="7" spans="1:52" s="28" customFormat="1" ht="24.75" customHeight="1" thickBot="1">
      <c r="A7" s="994"/>
      <c r="B7" s="1133"/>
      <c r="C7" s="1135"/>
      <c r="D7" s="57" t="s">
        <v>10</v>
      </c>
      <c r="E7" s="160">
        <f t="shared" si="2"/>
        <v>160.63909999999998</v>
      </c>
      <c r="F7" s="160">
        <f t="shared" si="2"/>
        <v>16.445</v>
      </c>
      <c r="G7" s="160">
        <f t="shared" si="2"/>
        <v>1.1800000000000002</v>
      </c>
      <c r="H7" s="160">
        <f t="shared" si="2"/>
        <v>257.48362099999997</v>
      </c>
      <c r="I7" s="160">
        <f t="shared" si="2"/>
        <v>247.01662099999999</v>
      </c>
      <c r="J7" s="1137"/>
      <c r="K7" s="160">
        <f t="shared" si="3"/>
        <v>115.04900000000001</v>
      </c>
      <c r="L7" s="160">
        <f t="shared" si="3"/>
        <v>145.79441399999999</v>
      </c>
      <c r="M7" s="160">
        <f t="shared" si="3"/>
        <v>156.63841400000001</v>
      </c>
      <c r="N7" s="160">
        <f t="shared" ref="N7" si="5">N20+N136</f>
        <v>1082.6211699999999</v>
      </c>
      <c r="O7" s="137"/>
      <c r="P7" s="216"/>
      <c r="Q7" s="138"/>
      <c r="R7" s="1133"/>
      <c r="S7" s="156"/>
      <c r="T7" s="156"/>
      <c r="U7" s="156"/>
      <c r="V7" s="156"/>
      <c r="W7" s="152"/>
      <c r="X7" s="153"/>
      <c r="Y7" s="138"/>
      <c r="Z7" s="138"/>
      <c r="AH7" s="138"/>
      <c r="AI7" s="138"/>
      <c r="AJ7" s="138"/>
      <c r="AK7" s="138"/>
      <c r="AL7" s="138"/>
      <c r="AM7" s="138"/>
      <c r="AN7" s="138"/>
      <c r="AO7" s="138"/>
      <c r="AP7" s="138"/>
      <c r="AQ7" s="138"/>
      <c r="AR7" s="137"/>
      <c r="AS7" s="137"/>
      <c r="AT7" s="137"/>
      <c r="AU7" s="137"/>
      <c r="AV7" s="137"/>
      <c r="AW7" s="137"/>
      <c r="AX7" s="137"/>
      <c r="AY7" s="137"/>
      <c r="AZ7" s="137"/>
    </row>
    <row r="8" spans="1:52" s="28" customFormat="1" ht="24.75" customHeight="1" thickBot="1">
      <c r="A8" s="994"/>
      <c r="B8" s="1133"/>
      <c r="C8" s="1135"/>
      <c r="D8" s="174" t="s">
        <v>11</v>
      </c>
      <c r="E8" s="181">
        <f t="shared" si="2"/>
        <v>94.025499999999994</v>
      </c>
      <c r="F8" s="181">
        <f t="shared" si="2"/>
        <v>88.054000000000016</v>
      </c>
      <c r="G8" s="181">
        <f t="shared" si="2"/>
        <v>12.569000000000001</v>
      </c>
      <c r="H8" s="181">
        <f t="shared" si="2"/>
        <v>99.29379999999999</v>
      </c>
      <c r="I8" s="181">
        <f t="shared" si="2"/>
        <v>101.78099999999999</v>
      </c>
      <c r="J8" s="1137"/>
      <c r="K8" s="181">
        <f>K21+K137</f>
        <v>60.961500000000001</v>
      </c>
      <c r="L8" s="181">
        <f t="shared" si="3"/>
        <v>102.151</v>
      </c>
      <c r="M8" s="181">
        <f t="shared" si="3"/>
        <v>103.73099999999999</v>
      </c>
      <c r="N8" s="181">
        <f t="shared" ref="N8" si="6">N21+N137</f>
        <v>561.9437999999999</v>
      </c>
      <c r="O8" s="137"/>
      <c r="P8" s="216"/>
      <c r="Q8" s="138"/>
      <c r="R8" s="1156"/>
      <c r="S8" s="157"/>
      <c r="T8" s="157"/>
      <c r="U8" s="157"/>
      <c r="V8" s="157"/>
      <c r="W8" s="154"/>
      <c r="X8" s="155"/>
      <c r="Y8" s="138"/>
      <c r="Z8" s="138"/>
      <c r="AH8" s="138"/>
      <c r="AI8" s="138"/>
      <c r="AJ8" s="138"/>
      <c r="AK8" s="138"/>
      <c r="AL8" s="138"/>
      <c r="AM8" s="138"/>
      <c r="AN8" s="138"/>
      <c r="AO8" s="138"/>
      <c r="AP8" s="138"/>
      <c r="AQ8" s="138"/>
      <c r="AR8" s="137"/>
      <c r="AS8" s="137"/>
      <c r="AT8" s="137"/>
      <c r="AU8" s="137"/>
      <c r="AV8" s="137"/>
      <c r="AW8" s="137"/>
      <c r="AX8" s="137"/>
      <c r="AY8" s="137"/>
      <c r="AZ8" s="137"/>
    </row>
    <row r="9" spans="1:52" s="27" customFormat="1" ht="11.25" customHeight="1">
      <c r="A9" s="182"/>
      <c r="B9" s="175"/>
      <c r="C9" s="176"/>
      <c r="D9" s="177"/>
      <c r="E9" s="178"/>
      <c r="F9" s="178"/>
      <c r="G9" s="178"/>
      <c r="H9" s="178"/>
      <c r="I9" s="178"/>
      <c r="J9" s="178"/>
      <c r="K9" s="178"/>
      <c r="L9" s="178"/>
      <c r="M9" s="178"/>
      <c r="N9" s="179"/>
      <c r="O9" s="139"/>
      <c r="P9" s="217"/>
      <c r="Q9" s="140"/>
      <c r="R9" s="140"/>
      <c r="S9" s="131"/>
      <c r="T9" s="131"/>
      <c r="U9" s="131"/>
      <c r="V9" s="131"/>
      <c r="W9" s="140"/>
      <c r="X9" s="140"/>
      <c r="Y9" s="140"/>
      <c r="Z9" s="140"/>
      <c r="AH9" s="140"/>
      <c r="AI9" s="140"/>
      <c r="AJ9" s="140"/>
      <c r="AK9" s="140"/>
      <c r="AL9" s="140"/>
      <c r="AM9" s="140"/>
      <c r="AN9" s="140"/>
      <c r="AO9" s="140"/>
      <c r="AP9" s="140"/>
      <c r="AQ9" s="140"/>
      <c r="AR9" s="139"/>
      <c r="AS9" s="139"/>
      <c r="AT9" s="139"/>
      <c r="AU9" s="139"/>
      <c r="AV9" s="139"/>
      <c r="AW9" s="139"/>
      <c r="AX9" s="139"/>
      <c r="AY9" s="139"/>
      <c r="AZ9" s="139"/>
    </row>
    <row r="10" spans="1:52" s="27" customFormat="1" ht="11.25" customHeight="1">
      <c r="A10" s="183"/>
      <c r="B10" s="118"/>
      <c r="C10" s="42"/>
      <c r="D10" s="46"/>
      <c r="E10" s="43"/>
      <c r="F10" s="43"/>
      <c r="G10" s="43"/>
      <c r="H10" s="43"/>
      <c r="I10" s="43"/>
      <c r="J10" s="43"/>
      <c r="K10" s="43"/>
      <c r="L10" s="43"/>
      <c r="M10" s="43"/>
      <c r="N10" s="44"/>
      <c r="O10" s="139"/>
      <c r="P10" s="217"/>
      <c r="Q10" s="140"/>
      <c r="R10" s="140"/>
      <c r="S10" s="131"/>
      <c r="T10" s="131"/>
      <c r="U10" s="131"/>
      <c r="V10" s="131"/>
      <c r="W10" s="140"/>
      <c r="X10" s="140"/>
      <c r="Y10" s="140"/>
      <c r="Z10" s="140"/>
      <c r="AH10" s="140"/>
      <c r="AI10" s="140"/>
      <c r="AJ10" s="140"/>
      <c r="AK10" s="140"/>
      <c r="AL10" s="140"/>
      <c r="AM10" s="140"/>
      <c r="AN10" s="140"/>
      <c r="AO10" s="140"/>
      <c r="AP10" s="140"/>
      <c r="AQ10" s="140"/>
      <c r="AR10" s="139"/>
      <c r="AS10" s="139"/>
      <c r="AT10" s="139"/>
      <c r="AU10" s="139"/>
      <c r="AV10" s="139"/>
      <c r="AW10" s="139"/>
      <c r="AX10" s="139"/>
      <c r="AY10" s="139"/>
      <c r="AZ10" s="139"/>
    </row>
    <row r="11" spans="1:52" s="27" customFormat="1" ht="17.25" customHeight="1">
      <c r="A11" s="183"/>
      <c r="B11" s="119" t="s">
        <v>65</v>
      </c>
      <c r="C11" s="101"/>
      <c r="D11" s="106" t="s">
        <v>9</v>
      </c>
      <c r="E11" s="120">
        <f>E5-'Приложение 1 (ОТЧЕТНЫЙ ПЕРИОД)'!E5</f>
        <v>0</v>
      </c>
      <c r="F11" s="120">
        <f>F5-'Приложение 1 (ОТЧЕТНЫЙ ПЕРИОД)'!F5</f>
        <v>0</v>
      </c>
      <c r="G11" s="120">
        <f>G5-'Приложение 1 (ОТЧЕТНЫЙ ПЕРИОД)'!G5</f>
        <v>0</v>
      </c>
      <c r="H11" s="120">
        <f>H5-'Приложение 1 (ОТЧЕТНЫЙ ПЕРИОД)'!H5</f>
        <v>0</v>
      </c>
      <c r="I11" s="120">
        <f>I5-'Приложение 1 (ОТЧЕТНЫЙ ПЕРИОД)'!I5</f>
        <v>0</v>
      </c>
      <c r="J11" s="120"/>
      <c r="K11" s="120">
        <f>K5-'Приложение 1 (ОТЧЕТНЫЙ ПЕРИОД)'!K5</f>
        <v>0</v>
      </c>
      <c r="L11" s="120">
        <f>L5-'Приложение 1 (ОТЧЕТНЫЙ ПЕРИОД)'!L5</f>
        <v>0</v>
      </c>
      <c r="M11" s="120">
        <f>M5-'Приложение 1 (ОТЧЕТНЫЙ ПЕРИОД)'!M5</f>
        <v>0</v>
      </c>
      <c r="N11" s="121">
        <f>N5-'Приложение 1 (ОТЧЕТНЫЙ ПЕРИОД)'!N5</f>
        <v>0</v>
      </c>
      <c r="O11" s="141"/>
      <c r="P11" s="218">
        <f>SUM(E11:O11)</f>
        <v>0</v>
      </c>
      <c r="Q11" s="140"/>
      <c r="R11" s="140"/>
      <c r="S11" s="131"/>
      <c r="T11" s="131"/>
      <c r="U11" s="131"/>
      <c r="V11" s="131"/>
      <c r="W11" s="140"/>
      <c r="X11" s="140"/>
      <c r="Y11" s="140"/>
      <c r="Z11" s="140"/>
      <c r="AH11" s="140"/>
      <c r="AI11" s="140"/>
      <c r="AJ11" s="140"/>
      <c r="AK11" s="140"/>
      <c r="AL11" s="140"/>
      <c r="AM11" s="140"/>
      <c r="AN11" s="140"/>
      <c r="AO11" s="140"/>
      <c r="AP11" s="140"/>
      <c r="AQ11" s="140"/>
      <c r="AR11" s="139"/>
      <c r="AS11" s="139"/>
      <c r="AT11" s="139"/>
      <c r="AU11" s="139"/>
      <c r="AV11" s="139"/>
      <c r="AW11" s="139"/>
      <c r="AX11" s="139"/>
      <c r="AY11" s="139"/>
      <c r="AZ11" s="139"/>
    </row>
    <row r="12" spans="1:52" s="27" customFormat="1" ht="22.5" customHeight="1">
      <c r="A12" s="183"/>
      <c r="B12" s="119" t="s">
        <v>65</v>
      </c>
      <c r="C12" s="101"/>
      <c r="D12" s="106" t="s">
        <v>18</v>
      </c>
      <c r="E12" s="120">
        <f>E6-'Приложение 1 (ОТЧЕТНЫЙ ПЕРИОД)'!E6</f>
        <v>0</v>
      </c>
      <c r="F12" s="120">
        <f>F6-'Приложение 1 (ОТЧЕТНЫЙ ПЕРИОД)'!F6</f>
        <v>0</v>
      </c>
      <c r="G12" s="120">
        <f>G6-'Приложение 1 (ОТЧЕТНЫЙ ПЕРИОД)'!G6</f>
        <v>0</v>
      </c>
      <c r="H12" s="120">
        <f>H6-'Приложение 1 (ОТЧЕТНЫЙ ПЕРИОД)'!H6</f>
        <v>0</v>
      </c>
      <c r="I12" s="120">
        <f>I6-'Приложение 1 (ОТЧЕТНЫЙ ПЕРИОД)'!I6</f>
        <v>0</v>
      </c>
      <c r="J12" s="120"/>
      <c r="K12" s="120">
        <f>K6-'Приложение 1 (ОТЧЕТНЫЙ ПЕРИОД)'!K6</f>
        <v>0</v>
      </c>
      <c r="L12" s="120">
        <f>L6-'Приложение 1 (ОТЧЕТНЫЙ ПЕРИОД)'!L6</f>
        <v>0</v>
      </c>
      <c r="M12" s="120">
        <f>M6-'Приложение 1 (ОТЧЕТНЫЙ ПЕРИОД)'!M6</f>
        <v>0</v>
      </c>
      <c r="N12" s="121">
        <f>N6-'Приложение 1 (ОТЧЕТНЫЙ ПЕРИОД)'!N6</f>
        <v>0</v>
      </c>
      <c r="O12" s="141"/>
      <c r="P12" s="218">
        <f t="shared" ref="P12:P14" si="7">SUM(E12:O12)</f>
        <v>0</v>
      </c>
      <c r="Q12" s="140"/>
      <c r="R12" s="140"/>
      <c r="S12" s="131"/>
      <c r="T12" s="131"/>
      <c r="U12" s="131"/>
      <c r="V12" s="131"/>
      <c r="W12" s="140"/>
      <c r="X12" s="140"/>
      <c r="Y12" s="140"/>
      <c r="Z12" s="140"/>
      <c r="AH12" s="140"/>
      <c r="AI12" s="140"/>
      <c r="AJ12" s="140"/>
      <c r="AK12" s="140"/>
      <c r="AL12" s="140"/>
      <c r="AM12" s="140"/>
      <c r="AN12" s="140"/>
      <c r="AO12" s="140"/>
      <c r="AP12" s="140"/>
      <c r="AQ12" s="140"/>
      <c r="AR12" s="139"/>
      <c r="AS12" s="139"/>
      <c r="AT12" s="139"/>
      <c r="AU12" s="139"/>
      <c r="AV12" s="139"/>
      <c r="AW12" s="139"/>
      <c r="AX12" s="139"/>
      <c r="AY12" s="139"/>
      <c r="AZ12" s="139"/>
    </row>
    <row r="13" spans="1:52" s="27" customFormat="1" ht="21" customHeight="1">
      <c r="A13" s="183"/>
      <c r="B13" s="119" t="s">
        <v>65</v>
      </c>
      <c r="C13" s="101"/>
      <c r="D13" s="106" t="s">
        <v>10</v>
      </c>
      <c r="E13" s="120">
        <f>E7-'Приложение 1 (ОТЧЕТНЫЙ ПЕРИОД)'!E7</f>
        <v>0</v>
      </c>
      <c r="F13" s="120">
        <f>F7-'Приложение 1 (ОТЧЕТНЫЙ ПЕРИОД)'!F7</f>
        <v>0</v>
      </c>
      <c r="G13" s="120">
        <f>G7-'Приложение 1 (ОТЧЕТНЫЙ ПЕРИОД)'!G7</f>
        <v>0</v>
      </c>
      <c r="H13" s="120">
        <f>H7-'Приложение 1 (ОТЧЕТНЫЙ ПЕРИОД)'!H7</f>
        <v>0</v>
      </c>
      <c r="I13" s="120">
        <f>I7-'Приложение 1 (ОТЧЕТНЫЙ ПЕРИОД)'!I7</f>
        <v>0</v>
      </c>
      <c r="J13" s="120"/>
      <c r="K13" s="120">
        <f>K7-'Приложение 1 (ОТЧЕТНЫЙ ПЕРИОД)'!K7</f>
        <v>0</v>
      </c>
      <c r="L13" s="120">
        <f>L7-'Приложение 1 (ОТЧЕТНЫЙ ПЕРИОД)'!L7</f>
        <v>0</v>
      </c>
      <c r="M13" s="120">
        <f>M7-'Приложение 1 (ОТЧЕТНЫЙ ПЕРИОД)'!M7</f>
        <v>0</v>
      </c>
      <c r="N13" s="121">
        <f>N7-'Приложение 1 (ОТЧЕТНЫЙ ПЕРИОД)'!N7</f>
        <v>0</v>
      </c>
      <c r="O13" s="141"/>
      <c r="P13" s="218">
        <f t="shared" si="7"/>
        <v>0</v>
      </c>
      <c r="Q13" s="140"/>
      <c r="R13" s="140"/>
      <c r="S13" s="131"/>
      <c r="T13" s="131"/>
      <c r="U13" s="131"/>
      <c r="V13" s="131"/>
      <c r="W13" s="140"/>
      <c r="X13" s="140"/>
      <c r="Y13" s="140"/>
      <c r="Z13" s="140"/>
      <c r="AH13" s="140"/>
      <c r="AI13" s="140"/>
      <c r="AJ13" s="140"/>
      <c r="AK13" s="140"/>
      <c r="AL13" s="140"/>
      <c r="AM13" s="140"/>
      <c r="AN13" s="140"/>
      <c r="AO13" s="140"/>
      <c r="AP13" s="140"/>
      <c r="AQ13" s="140"/>
      <c r="AR13" s="139"/>
      <c r="AS13" s="139"/>
      <c r="AT13" s="139"/>
      <c r="AU13" s="139"/>
      <c r="AV13" s="139"/>
      <c r="AW13" s="139"/>
      <c r="AX13" s="139"/>
      <c r="AY13" s="139"/>
      <c r="AZ13" s="139"/>
    </row>
    <row r="14" spans="1:52" s="27" customFormat="1" ht="22.5" customHeight="1">
      <c r="A14" s="183"/>
      <c r="B14" s="119" t="s">
        <v>65</v>
      </c>
      <c r="C14" s="101"/>
      <c r="D14" s="106" t="s">
        <v>11</v>
      </c>
      <c r="E14" s="120">
        <f>E8-'Приложение 1 (ОТЧЕТНЫЙ ПЕРИОД)'!E8</f>
        <v>0</v>
      </c>
      <c r="F14" s="120">
        <f>F8-'Приложение 1 (ОТЧЕТНЫЙ ПЕРИОД)'!F8</f>
        <v>0</v>
      </c>
      <c r="G14" s="120">
        <f>G8-'Приложение 1 (ОТЧЕТНЫЙ ПЕРИОД)'!G8</f>
        <v>0</v>
      </c>
      <c r="H14" s="120">
        <f>H8-'Приложение 1 (ОТЧЕТНЫЙ ПЕРИОД)'!H8</f>
        <v>0</v>
      </c>
      <c r="I14" s="120">
        <f>I8-'Приложение 1 (ОТЧЕТНЫЙ ПЕРИОД)'!I8</f>
        <v>0</v>
      </c>
      <c r="J14" s="120"/>
      <c r="K14" s="120">
        <f>K8-'Приложение 1 (ОТЧЕТНЫЙ ПЕРИОД)'!K8</f>
        <v>0</v>
      </c>
      <c r="L14" s="120">
        <f>L8-'Приложение 1 (ОТЧЕТНЫЙ ПЕРИОД)'!L8</f>
        <v>0</v>
      </c>
      <c r="M14" s="120">
        <f>M8-'Приложение 1 (ОТЧЕТНЫЙ ПЕРИОД)'!M8</f>
        <v>0</v>
      </c>
      <c r="N14" s="121">
        <f>N8-'Приложение 1 (ОТЧЕТНЫЙ ПЕРИОД)'!N8</f>
        <v>0</v>
      </c>
      <c r="O14" s="141"/>
      <c r="P14" s="218">
        <f t="shared" si="7"/>
        <v>0</v>
      </c>
      <c r="Q14" s="140"/>
      <c r="R14" s="140"/>
      <c r="S14" s="131"/>
      <c r="T14" s="131"/>
      <c r="U14" s="131"/>
      <c r="V14" s="131"/>
      <c r="W14" s="140"/>
      <c r="X14" s="140"/>
      <c r="Y14" s="140"/>
      <c r="Z14" s="140"/>
      <c r="AH14" s="140"/>
      <c r="AI14" s="140"/>
      <c r="AJ14" s="140"/>
      <c r="AK14" s="140"/>
      <c r="AL14" s="140"/>
      <c r="AM14" s="140"/>
      <c r="AN14" s="140"/>
      <c r="AO14" s="140"/>
      <c r="AP14" s="140"/>
      <c r="AQ14" s="140"/>
      <c r="AR14" s="139"/>
      <c r="AS14" s="139"/>
      <c r="AT14" s="139"/>
      <c r="AU14" s="139"/>
      <c r="AV14" s="139"/>
      <c r="AW14" s="139"/>
      <c r="AX14" s="139"/>
      <c r="AY14" s="139"/>
      <c r="AZ14" s="139"/>
    </row>
    <row r="15" spans="1:52" s="27" customFormat="1" ht="7.5" customHeight="1">
      <c r="A15" s="183"/>
      <c r="B15" s="119"/>
      <c r="C15" s="101"/>
      <c r="D15" s="106"/>
      <c r="E15" s="120"/>
      <c r="F15" s="120"/>
      <c r="G15" s="120"/>
      <c r="H15" s="120"/>
      <c r="I15" s="120"/>
      <c r="J15" s="120"/>
      <c r="K15" s="120"/>
      <c r="L15" s="120"/>
      <c r="M15" s="120"/>
      <c r="N15" s="121"/>
      <c r="O15" s="141"/>
      <c r="P15" s="218"/>
      <c r="Q15" s="140"/>
      <c r="R15" s="140"/>
      <c r="S15" s="131"/>
      <c r="T15" s="131"/>
      <c r="U15" s="131"/>
      <c r="V15" s="131"/>
      <c r="W15" s="140"/>
      <c r="X15" s="140"/>
      <c r="Y15" s="140"/>
      <c r="Z15" s="140"/>
      <c r="AH15" s="140"/>
      <c r="AI15" s="140"/>
      <c r="AJ15" s="140"/>
      <c r="AK15" s="140"/>
      <c r="AL15" s="140"/>
      <c r="AM15" s="140"/>
      <c r="AN15" s="140"/>
      <c r="AO15" s="140"/>
      <c r="AP15" s="140"/>
      <c r="AQ15" s="140"/>
      <c r="AR15" s="139"/>
      <c r="AS15" s="139"/>
      <c r="AT15" s="139"/>
      <c r="AU15" s="139"/>
      <c r="AV15" s="139"/>
      <c r="AW15" s="139"/>
      <c r="AX15" s="139"/>
      <c r="AY15" s="139"/>
      <c r="AZ15" s="139"/>
    </row>
    <row r="16" spans="1:52" s="27" customFormat="1" ht="11.25" customHeight="1">
      <c r="A16" s="41"/>
      <c r="B16" s="45"/>
      <c r="C16" s="42"/>
      <c r="D16" s="46"/>
      <c r="E16" s="43"/>
      <c r="F16" s="43"/>
      <c r="G16" s="43"/>
      <c r="H16" s="43"/>
      <c r="I16" s="43"/>
      <c r="J16" s="43"/>
      <c r="K16" s="43"/>
      <c r="L16" s="43"/>
      <c r="M16" s="43"/>
      <c r="N16" s="44"/>
      <c r="O16" s="139"/>
      <c r="P16" s="217"/>
      <c r="Q16" s="140"/>
      <c r="R16" s="140"/>
      <c r="S16" s="131"/>
      <c r="T16" s="131"/>
      <c r="U16" s="131"/>
      <c r="V16" s="131"/>
      <c r="W16" s="140"/>
      <c r="X16" s="140"/>
      <c r="Y16" s="140"/>
      <c r="Z16" s="140"/>
      <c r="AH16" s="140"/>
      <c r="AI16" s="140"/>
      <c r="AJ16" s="140"/>
      <c r="AK16" s="140"/>
      <c r="AL16" s="140"/>
      <c r="AM16" s="140"/>
      <c r="AN16" s="140"/>
      <c r="AO16" s="140"/>
      <c r="AP16" s="140"/>
      <c r="AQ16" s="140"/>
      <c r="AR16" s="139"/>
      <c r="AS16" s="139"/>
      <c r="AT16" s="139"/>
      <c r="AU16" s="139"/>
      <c r="AV16" s="139"/>
      <c r="AW16" s="139"/>
      <c r="AX16" s="139"/>
      <c r="AY16" s="139"/>
      <c r="AZ16" s="139"/>
    </row>
    <row r="17" spans="1:52" s="27" customFormat="1" ht="11.25" customHeight="1" thickBot="1">
      <c r="A17" s="209"/>
      <c r="B17" s="210"/>
      <c r="C17" s="211"/>
      <c r="D17" s="212"/>
      <c r="E17" s="213"/>
      <c r="F17" s="213"/>
      <c r="G17" s="213"/>
      <c r="H17" s="213"/>
      <c r="I17" s="213"/>
      <c r="J17" s="213"/>
      <c r="K17" s="213"/>
      <c r="L17" s="213"/>
      <c r="M17" s="213"/>
      <c r="N17" s="214"/>
      <c r="O17" s="139"/>
      <c r="P17" s="217"/>
      <c r="Q17" s="140"/>
      <c r="R17" s="140"/>
      <c r="S17" s="131"/>
      <c r="T17" s="131"/>
      <c r="U17" s="131"/>
      <c r="V17" s="131"/>
      <c r="W17" s="140"/>
      <c r="X17" s="140"/>
      <c r="Y17" s="140"/>
      <c r="Z17" s="140"/>
      <c r="AH17" s="140"/>
      <c r="AI17" s="140"/>
      <c r="AJ17" s="140"/>
      <c r="AK17" s="140"/>
      <c r="AL17" s="140"/>
      <c r="AM17" s="140"/>
      <c r="AN17" s="140"/>
      <c r="AO17" s="140"/>
      <c r="AP17" s="140"/>
      <c r="AQ17" s="140"/>
      <c r="AR17" s="139"/>
      <c r="AS17" s="139"/>
      <c r="AT17" s="139"/>
      <c r="AU17" s="139"/>
      <c r="AV17" s="139"/>
      <c r="AW17" s="139"/>
      <c r="AX17" s="139"/>
      <c r="AY17" s="139"/>
      <c r="AZ17" s="139"/>
    </row>
    <row r="18" spans="1:52" s="28" customFormat="1" ht="24.75" customHeight="1">
      <c r="A18" s="1047"/>
      <c r="B18" s="1138" t="s">
        <v>39</v>
      </c>
      <c r="C18" s="1141"/>
      <c r="D18" s="58" t="s">
        <v>9</v>
      </c>
      <c r="E18" s="59">
        <f>'Приложение 1 (ОТЧЕТНЫЙ ПЕРИОД)'!E10</f>
        <v>182.97499999999997</v>
      </c>
      <c r="F18" s="59">
        <f>'Приложение 1 (ОТЧЕТНЫЙ ПЕРИОД)'!F10</f>
        <v>103.18300000000001</v>
      </c>
      <c r="G18" s="59">
        <f>'Приложение 1 (ОТЧЕТНЫЙ ПЕРИОД)'!G10</f>
        <v>13.576000000000001</v>
      </c>
      <c r="H18" s="59">
        <f>'Приложение 1 (ОТЧЕТНЫЙ ПЕРИОД)'!H10</f>
        <v>350.836164</v>
      </c>
      <c r="I18" s="59">
        <f>'Приложение 1 (ОТЧЕТНЫЙ ПЕРИОД)'!I10</f>
        <v>329.29636399999998</v>
      </c>
      <c r="J18" s="1144"/>
      <c r="K18" s="59">
        <f>'Приложение 1 (ОТЧЕТНЫЙ ПЕРИОД)'!K10</f>
        <v>148.4085</v>
      </c>
      <c r="L18" s="59">
        <f>'Приложение 1 (ОТЧЕТНЫЙ ПЕРИОД)'!L10</f>
        <v>245.22124299999999</v>
      </c>
      <c r="M18" s="59">
        <f>'Приложение 1 (ОТЧЕТНЫЙ ПЕРИОД)'!M10</f>
        <v>252.17941400000001</v>
      </c>
      <c r="N18" s="60">
        <f>'Приложение 1 (ОТЧЕТНЫЙ ПЕРИОД)'!N10</f>
        <v>1508.9166849999999</v>
      </c>
      <c r="O18" s="137"/>
      <c r="P18" s="216"/>
      <c r="Q18" s="138"/>
      <c r="R18" s="138"/>
      <c r="S18" s="57" t="str">
        <f>D18</f>
        <v>Всего</v>
      </c>
      <c r="T18" s="57">
        <f>E18</f>
        <v>182.97499999999997</v>
      </c>
      <c r="U18" s="57">
        <f t="shared" ref="U18" si="8">F18</f>
        <v>103.18300000000001</v>
      </c>
      <c r="V18" s="57">
        <f t="shared" ref="V18" si="9">G18</f>
        <v>13.576000000000001</v>
      </c>
      <c r="W18" s="57">
        <f>F18/E18%</f>
        <v>56.391856811039773</v>
      </c>
      <c r="X18" s="57">
        <f>G18/F18%</f>
        <v>13.157206128916584</v>
      </c>
      <c r="Y18" s="138"/>
      <c r="Z18" s="138"/>
      <c r="AH18" s="138"/>
      <c r="AI18" s="138"/>
      <c r="AJ18" s="138"/>
      <c r="AK18" s="138"/>
      <c r="AL18" s="138"/>
      <c r="AM18" s="138"/>
      <c r="AN18" s="138"/>
      <c r="AO18" s="138"/>
      <c r="AP18" s="138"/>
      <c r="AQ18" s="138"/>
      <c r="AR18" s="137"/>
      <c r="AS18" s="137"/>
      <c r="AT18" s="137"/>
      <c r="AU18" s="137"/>
      <c r="AV18" s="137"/>
      <c r="AW18" s="137"/>
      <c r="AX18" s="137"/>
      <c r="AY18" s="137"/>
      <c r="AZ18" s="137"/>
    </row>
    <row r="19" spans="1:52" s="28" customFormat="1" ht="24.75" customHeight="1">
      <c r="A19" s="1048"/>
      <c r="B19" s="1139"/>
      <c r="C19" s="1142"/>
      <c r="D19" s="47" t="s">
        <v>18</v>
      </c>
      <c r="E19" s="70">
        <f>'Приложение 1 (ОТЧЕТНЫЙ ПЕРИОД)'!E11</f>
        <v>24.4024</v>
      </c>
      <c r="F19" s="70">
        <f>'Приложение 1 (ОТЧЕТНЫЙ ПЕРИОД)'!F11</f>
        <v>6.726</v>
      </c>
      <c r="G19" s="70">
        <f>'Приложение 1 (ОТЧЕТНЫЙ ПЕРИОД)'!G11</f>
        <v>0</v>
      </c>
      <c r="H19" s="70">
        <f>'Приложение 1 (ОТЧЕТНЫЙ ПЕРИОД)'!H11</f>
        <v>50.658743000000001</v>
      </c>
      <c r="I19" s="70">
        <f>'Приложение 1 (ОТЧЕТНЫЙ ПЕРИОД)'!I11</f>
        <v>47.598742999999999</v>
      </c>
      <c r="J19" s="1145"/>
      <c r="K19" s="70">
        <f>'Приложение 1 (ОТЧЕТНЫЙ ПЕРИОД)'!K11</f>
        <v>30.23</v>
      </c>
      <c r="L19" s="70">
        <f>'Приложение 1 (ОТЧЕТНЫЙ ПЕРИОД)'!L11</f>
        <v>74.575828999999999</v>
      </c>
      <c r="M19" s="70">
        <f>'Приложение 1 (ОТЧЕТНЫЙ ПЕРИОД)'!M11</f>
        <v>79.510000000000005</v>
      </c>
      <c r="N19" s="87">
        <f>'Приложение 1 (ОТЧЕТНЫЙ ПЕРИОД)'!N11</f>
        <v>306.97571499999998</v>
      </c>
      <c r="O19" s="137"/>
      <c r="P19" s="216"/>
      <c r="Q19" s="138"/>
      <c r="R19" s="138"/>
      <c r="S19" s="130"/>
      <c r="T19" s="130"/>
      <c r="U19" s="130"/>
      <c r="V19" s="130"/>
      <c r="W19" s="138"/>
      <c r="X19" s="138"/>
      <c r="Y19" s="138"/>
      <c r="Z19" s="138"/>
      <c r="AH19" s="138"/>
      <c r="AI19" s="138"/>
      <c r="AJ19" s="138"/>
      <c r="AK19" s="138"/>
      <c r="AL19" s="138"/>
      <c r="AM19" s="138"/>
      <c r="AN19" s="138"/>
      <c r="AO19" s="138"/>
      <c r="AP19" s="138"/>
      <c r="AQ19" s="138"/>
      <c r="AR19" s="137"/>
      <c r="AS19" s="137"/>
      <c r="AT19" s="137"/>
      <c r="AU19" s="137"/>
      <c r="AV19" s="137"/>
      <c r="AW19" s="137"/>
      <c r="AX19" s="137"/>
      <c r="AY19" s="137"/>
      <c r="AZ19" s="137"/>
    </row>
    <row r="20" spans="1:52" s="28" customFormat="1" ht="24.75" customHeight="1">
      <c r="A20" s="1048"/>
      <c r="B20" s="1139"/>
      <c r="C20" s="1142"/>
      <c r="D20" s="47" t="s">
        <v>10</v>
      </c>
      <c r="E20" s="70">
        <f>'Приложение 1 (ОТЧЕТНЫЙ ПЕРИОД)'!E12</f>
        <v>68.326099999999983</v>
      </c>
      <c r="F20" s="70">
        <f>'Приложение 1 (ОТЧЕТНЫЙ ПЕРИОД)'!F12</f>
        <v>8.8149999999999995</v>
      </c>
      <c r="G20" s="70">
        <f>'Приложение 1 (ОТЧЕТНЫЙ ПЕРИОД)'!G12</f>
        <v>1.1800000000000002</v>
      </c>
      <c r="H20" s="70">
        <f>'Приложение 1 (ОТЧЕТНЫЙ ПЕРИОД)'!H12</f>
        <v>203.483621</v>
      </c>
      <c r="I20" s="70">
        <f>'Приложение 1 (ОТЧЕТНЫЙ ПЕРИОД)'!I12</f>
        <v>183.01662099999999</v>
      </c>
      <c r="J20" s="1145"/>
      <c r="K20" s="70">
        <f>'Приложение 1 (ОТЧЕТНЫЙ ПЕРИОД)'!K12</f>
        <v>59.273000000000003</v>
      </c>
      <c r="L20" s="70">
        <f>'Приложение 1 (ОТЧЕТНЫЙ ПЕРИОД)'!L12</f>
        <v>71.794413999999989</v>
      </c>
      <c r="M20" s="70">
        <f>'Приложение 1 (ОТЧЕТНЫЙ ПЕРИОД)'!M12</f>
        <v>72.638414000000012</v>
      </c>
      <c r="N20" s="87">
        <f>'Приложение 1 (ОТЧЕТНЫЙ ПЕРИОД)'!N12</f>
        <v>658.53216999999995</v>
      </c>
      <c r="O20" s="137"/>
      <c r="P20" s="216"/>
      <c r="Q20" s="138"/>
      <c r="R20" s="138"/>
      <c r="S20" s="130"/>
      <c r="T20" s="130"/>
      <c r="U20" s="130"/>
      <c r="V20" s="130"/>
      <c r="W20" s="138"/>
      <c r="X20" s="138"/>
      <c r="Y20" s="138"/>
      <c r="Z20" s="138"/>
      <c r="AH20" s="138"/>
      <c r="AI20" s="138"/>
      <c r="AJ20" s="138"/>
      <c r="AK20" s="138"/>
      <c r="AL20" s="138"/>
      <c r="AM20" s="138"/>
      <c r="AN20" s="138"/>
      <c r="AO20" s="138"/>
      <c r="AP20" s="138"/>
      <c r="AQ20" s="138"/>
      <c r="AR20" s="137"/>
      <c r="AS20" s="137"/>
      <c r="AT20" s="137"/>
      <c r="AU20" s="137"/>
      <c r="AV20" s="137"/>
      <c r="AW20" s="137"/>
      <c r="AX20" s="137"/>
      <c r="AY20" s="137"/>
      <c r="AZ20" s="137"/>
    </row>
    <row r="21" spans="1:52" s="28" customFormat="1" ht="24.75" customHeight="1" thickBot="1">
      <c r="A21" s="1049"/>
      <c r="B21" s="1140"/>
      <c r="C21" s="1143"/>
      <c r="D21" s="48" t="s">
        <v>11</v>
      </c>
      <c r="E21" s="68">
        <f>'Приложение 1 (ОТЧЕТНЫЙ ПЕРИОД)'!E13</f>
        <v>90.246499999999997</v>
      </c>
      <c r="F21" s="68">
        <f>'Приложение 1 (ОТЧЕТНЫЙ ПЕРИОД)'!F13</f>
        <v>87.64200000000001</v>
      </c>
      <c r="G21" s="68">
        <f>'Приложение 1 (ОТЧЕТНЫЙ ПЕРИОД)'!G13</f>
        <v>12.396000000000001</v>
      </c>
      <c r="H21" s="68">
        <f>'Приложение 1 (ОТЧЕТНЫЙ ПЕРИОД)'!H13</f>
        <v>96.693799999999996</v>
      </c>
      <c r="I21" s="68">
        <f>'Приложение 1 (ОТЧЕТНЫЙ ПЕРИОД)'!I13</f>
        <v>98.680999999999997</v>
      </c>
      <c r="J21" s="1146"/>
      <c r="K21" s="68">
        <f>'Приложение 1 (ОТЧЕТНЫЙ ПЕРИОД)'!K13</f>
        <v>58.905500000000004</v>
      </c>
      <c r="L21" s="68">
        <f>'Приложение 1 (ОТЧЕТНЫЙ ПЕРИОД)'!L13</f>
        <v>98.850999999999999</v>
      </c>
      <c r="M21" s="68">
        <f>'Приложение 1 (ОТЧЕТНЫЙ ПЕРИОД)'!M13</f>
        <v>100.03099999999999</v>
      </c>
      <c r="N21" s="69">
        <f>'Приложение 1 (ОТЧЕТНЫЙ ПЕРИОД)'!N13</f>
        <v>543.40879999999993</v>
      </c>
      <c r="O21" s="137"/>
      <c r="P21" s="216"/>
      <c r="Q21" s="138"/>
      <c r="R21" s="138"/>
      <c r="S21" s="130"/>
      <c r="T21" s="130"/>
      <c r="U21" s="130"/>
      <c r="V21" s="130"/>
      <c r="W21" s="138"/>
      <c r="X21" s="138"/>
      <c r="Y21" s="138"/>
      <c r="Z21" s="138"/>
      <c r="AH21" s="138"/>
      <c r="AI21" s="138"/>
      <c r="AJ21" s="138"/>
      <c r="AK21" s="138"/>
      <c r="AL21" s="138"/>
      <c r="AM21" s="138"/>
      <c r="AN21" s="138"/>
      <c r="AO21" s="138"/>
      <c r="AP21" s="138"/>
      <c r="AQ21" s="138"/>
      <c r="AR21" s="137"/>
      <c r="AS21" s="137"/>
      <c r="AT21" s="137"/>
      <c r="AU21" s="137"/>
      <c r="AV21" s="137"/>
      <c r="AW21" s="137"/>
      <c r="AX21" s="137"/>
      <c r="AY21" s="137"/>
      <c r="AZ21" s="137"/>
    </row>
    <row r="22" spans="1:52" s="28" customFormat="1" ht="24.75" customHeight="1">
      <c r="A22" s="115"/>
      <c r="B22" s="114"/>
      <c r="C22" s="102"/>
      <c r="D22" s="103" t="s">
        <v>65</v>
      </c>
      <c r="E22" s="104">
        <f>E19+E20+E21</f>
        <v>182.97499999999997</v>
      </c>
      <c r="F22" s="104">
        <f>F19+F20+F21</f>
        <v>103.18300000000001</v>
      </c>
      <c r="G22" s="104">
        <f>G19+G20+G21</f>
        <v>13.576000000000001</v>
      </c>
      <c r="H22" s="104">
        <f>H19+H20+H21</f>
        <v>350.836164</v>
      </c>
      <c r="I22" s="104">
        <f>I19+I20+I21</f>
        <v>329.29636399999998</v>
      </c>
      <c r="J22" s="104"/>
      <c r="K22" s="104">
        <f>K19+K20+K21</f>
        <v>148.4085</v>
      </c>
      <c r="L22" s="104">
        <f>L19+L20+L21</f>
        <v>245.22124299999999</v>
      </c>
      <c r="M22" s="104">
        <f>M19+M20+M21</f>
        <v>252.17941400000001</v>
      </c>
      <c r="N22" s="105">
        <f>N19+N20+N21</f>
        <v>1508.9166849999999</v>
      </c>
      <c r="O22" s="142"/>
      <c r="P22" s="219">
        <f>SUM(E22:O22)</f>
        <v>3134.5923699999998</v>
      </c>
      <c r="Q22" s="138"/>
      <c r="R22" s="138"/>
      <c r="S22" s="130"/>
      <c r="T22" s="130"/>
      <c r="U22" s="130"/>
      <c r="V22" s="130"/>
      <c r="W22" s="138"/>
      <c r="X22" s="138"/>
      <c r="Y22" s="138"/>
      <c r="Z22" s="138"/>
      <c r="AH22" s="138"/>
      <c r="AI22" s="138"/>
      <c r="AJ22" s="138"/>
      <c r="AK22" s="138"/>
      <c r="AL22" s="138"/>
      <c r="AM22" s="138"/>
      <c r="AN22" s="138"/>
      <c r="AO22" s="138"/>
      <c r="AP22" s="138"/>
      <c r="AQ22" s="138"/>
      <c r="AR22" s="137"/>
      <c r="AS22" s="137"/>
      <c r="AT22" s="137"/>
      <c r="AU22" s="137"/>
      <c r="AV22" s="137"/>
      <c r="AW22" s="137"/>
      <c r="AX22" s="137"/>
      <c r="AY22" s="137"/>
      <c r="AZ22" s="137"/>
    </row>
    <row r="23" spans="1:52" s="28" customFormat="1" ht="24.75" customHeight="1">
      <c r="A23" s="115"/>
      <c r="B23" s="114"/>
      <c r="C23" s="101"/>
      <c r="D23" s="123" t="s">
        <v>65</v>
      </c>
      <c r="E23" s="124">
        <f>E22-E18</f>
        <v>0</v>
      </c>
      <c r="F23" s="124">
        <f>F22-F18</f>
        <v>0</v>
      </c>
      <c r="G23" s="124">
        <f>G22-G18</f>
        <v>0</v>
      </c>
      <c r="H23" s="124">
        <f>H22-H18</f>
        <v>0</v>
      </c>
      <c r="I23" s="124">
        <f>I22-I18</f>
        <v>0</v>
      </c>
      <c r="J23" s="124"/>
      <c r="K23" s="124">
        <f>K22-K18</f>
        <v>0</v>
      </c>
      <c r="L23" s="124">
        <f>L22-L18</f>
        <v>0</v>
      </c>
      <c r="M23" s="124">
        <f>M22-M18</f>
        <v>0</v>
      </c>
      <c r="N23" s="125">
        <f>N22-N18</f>
        <v>0</v>
      </c>
      <c r="O23" s="137"/>
      <c r="P23" s="218">
        <f>SUM(E23:O23)</f>
        <v>0</v>
      </c>
      <c r="Q23" s="138"/>
      <c r="R23" s="138"/>
      <c r="S23" s="130"/>
      <c r="T23" s="130"/>
      <c r="U23" s="130"/>
      <c r="V23" s="130"/>
      <c r="W23" s="138"/>
      <c r="X23" s="138"/>
      <c r="Y23" s="138"/>
      <c r="Z23" s="138"/>
      <c r="AH23" s="138"/>
      <c r="AI23" s="138"/>
      <c r="AJ23" s="138"/>
      <c r="AK23" s="138"/>
      <c r="AL23" s="138"/>
      <c r="AM23" s="138"/>
      <c r="AN23" s="138"/>
      <c r="AO23" s="138"/>
      <c r="AP23" s="138"/>
      <c r="AQ23" s="138"/>
      <c r="AR23" s="137"/>
      <c r="AS23" s="137"/>
      <c r="AT23" s="137"/>
      <c r="AU23" s="137"/>
      <c r="AV23" s="137"/>
      <c r="AW23" s="137"/>
      <c r="AX23" s="137"/>
      <c r="AY23" s="137"/>
      <c r="AZ23" s="137"/>
    </row>
    <row r="24" spans="1:52" s="28" customFormat="1" ht="24.75" customHeight="1">
      <c r="A24" s="126"/>
      <c r="B24" s="114" t="s">
        <v>65</v>
      </c>
      <c r="C24" s="101"/>
      <c r="D24" s="106" t="s">
        <v>9</v>
      </c>
      <c r="E24" s="107">
        <f t="shared" ref="E24:N24" si="10">E25+E26+E27</f>
        <v>182.97499999999997</v>
      </c>
      <c r="F24" s="107">
        <f t="shared" si="10"/>
        <v>103.18300000000001</v>
      </c>
      <c r="G24" s="107">
        <f t="shared" si="10"/>
        <v>13.576000000000001</v>
      </c>
      <c r="H24" s="107">
        <f t="shared" si="10"/>
        <v>350.836164</v>
      </c>
      <c r="I24" s="107">
        <f t="shared" si="10"/>
        <v>329.29636399999998</v>
      </c>
      <c r="J24" s="107"/>
      <c r="K24" s="107">
        <f t="shared" si="10"/>
        <v>148.4085</v>
      </c>
      <c r="L24" s="107">
        <f t="shared" si="10"/>
        <v>245.22124299999999</v>
      </c>
      <c r="M24" s="107">
        <f t="shared" si="10"/>
        <v>252.17941400000001</v>
      </c>
      <c r="N24" s="107">
        <f t="shared" si="10"/>
        <v>1508.9166849999999</v>
      </c>
      <c r="O24" s="137"/>
      <c r="P24" s="218">
        <f>SUM(E24:O24)</f>
        <v>3134.5923699999998</v>
      </c>
      <c r="Q24" s="138"/>
      <c r="R24" s="138"/>
      <c r="S24" s="130"/>
      <c r="T24" s="130"/>
      <c r="U24" s="130"/>
      <c r="V24" s="130"/>
      <c r="W24" s="138"/>
      <c r="X24" s="138"/>
      <c r="Y24" s="138"/>
      <c r="Z24" s="138"/>
      <c r="AH24" s="138"/>
      <c r="AI24" s="138"/>
      <c r="AJ24" s="138"/>
      <c r="AK24" s="138"/>
      <c r="AL24" s="138"/>
      <c r="AM24" s="138"/>
      <c r="AN24" s="138"/>
      <c r="AO24" s="138"/>
      <c r="AP24" s="138"/>
      <c r="AQ24" s="138"/>
      <c r="AR24" s="137"/>
      <c r="AS24" s="137"/>
      <c r="AT24" s="137"/>
      <c r="AU24" s="137"/>
      <c r="AV24" s="137"/>
      <c r="AW24" s="137"/>
      <c r="AX24" s="137"/>
      <c r="AY24" s="137"/>
      <c r="AZ24" s="137"/>
    </row>
    <row r="25" spans="1:52" s="28" customFormat="1" ht="24.75" customHeight="1">
      <c r="A25" s="126"/>
      <c r="B25" s="114" t="s">
        <v>65</v>
      </c>
      <c r="C25" s="101"/>
      <c r="D25" s="106" t="s">
        <v>18</v>
      </c>
      <c r="E25" s="122">
        <f>E37+E44+E62+E69+E76+E83+E90+E97+E104+E111+E118+E125</f>
        <v>24.4024</v>
      </c>
      <c r="F25" s="122">
        <f t="shared" ref="F25:N25" si="11">F37+F44+F62+F69+F76+F83+F90+F97+F104+F111+F118+F125</f>
        <v>6.726</v>
      </c>
      <c r="G25" s="122">
        <f t="shared" si="11"/>
        <v>0</v>
      </c>
      <c r="H25" s="122">
        <f t="shared" si="11"/>
        <v>50.658743000000001</v>
      </c>
      <c r="I25" s="122">
        <f t="shared" si="11"/>
        <v>47.598742999999999</v>
      </c>
      <c r="J25" s="107"/>
      <c r="K25" s="122">
        <f t="shared" si="11"/>
        <v>30.23</v>
      </c>
      <c r="L25" s="122">
        <f t="shared" si="11"/>
        <v>74.575828999999999</v>
      </c>
      <c r="M25" s="122">
        <f t="shared" si="11"/>
        <v>79.510000000000005</v>
      </c>
      <c r="N25" s="122">
        <f t="shared" si="11"/>
        <v>306.97571500000004</v>
      </c>
      <c r="O25" s="107"/>
      <c r="P25" s="218">
        <f t="shared" ref="P25:P27" si="12">SUM(E25:O25)</f>
        <v>620.67742999999996</v>
      </c>
      <c r="Q25" s="138"/>
      <c r="R25" s="138"/>
      <c r="S25" s="130"/>
      <c r="T25" s="130"/>
      <c r="U25" s="130"/>
      <c r="V25" s="130"/>
      <c r="W25" s="138"/>
      <c r="X25" s="138"/>
      <c r="Y25" s="138"/>
      <c r="Z25" s="138"/>
      <c r="AH25" s="138"/>
      <c r="AI25" s="138"/>
      <c r="AJ25" s="138"/>
      <c r="AK25" s="138"/>
      <c r="AL25" s="138"/>
      <c r="AM25" s="138"/>
      <c r="AN25" s="138"/>
      <c r="AO25" s="138"/>
      <c r="AP25" s="138"/>
      <c r="AQ25" s="138"/>
      <c r="AR25" s="137"/>
      <c r="AS25" s="137"/>
      <c r="AT25" s="137"/>
      <c r="AU25" s="137"/>
      <c r="AV25" s="137"/>
      <c r="AW25" s="137"/>
      <c r="AX25" s="137"/>
      <c r="AY25" s="137"/>
      <c r="AZ25" s="137"/>
    </row>
    <row r="26" spans="1:52" s="28" customFormat="1" ht="24.75" customHeight="1">
      <c r="A26" s="126"/>
      <c r="B26" s="114" t="s">
        <v>65</v>
      </c>
      <c r="C26" s="101"/>
      <c r="D26" s="106" t="s">
        <v>10</v>
      </c>
      <c r="E26" s="122">
        <f>E38+E45+E63+E70+E77+E84+E91+E98+E105+E112+E119+E126</f>
        <v>68.326099999999983</v>
      </c>
      <c r="F26" s="122">
        <f t="shared" ref="F26:N26" si="13">F38+F45+F63+F70+F77+F84+F91+F98+F105+F112+F119+F126</f>
        <v>8.8149999999999995</v>
      </c>
      <c r="G26" s="122">
        <f t="shared" si="13"/>
        <v>1.1800000000000002</v>
      </c>
      <c r="H26" s="122">
        <f t="shared" si="13"/>
        <v>203.483621</v>
      </c>
      <c r="I26" s="122">
        <f t="shared" si="13"/>
        <v>183.01662099999999</v>
      </c>
      <c r="J26" s="107"/>
      <c r="K26" s="122">
        <f t="shared" si="13"/>
        <v>59.273000000000003</v>
      </c>
      <c r="L26" s="122">
        <f t="shared" si="13"/>
        <v>71.794413999999989</v>
      </c>
      <c r="M26" s="122">
        <f t="shared" si="13"/>
        <v>72.638414000000012</v>
      </c>
      <c r="N26" s="122">
        <f t="shared" si="13"/>
        <v>658.53216999999984</v>
      </c>
      <c r="O26" s="137"/>
      <c r="P26" s="218">
        <f t="shared" si="12"/>
        <v>1327.0593399999998</v>
      </c>
      <c r="Q26" s="138"/>
      <c r="R26" s="138"/>
      <c r="S26" s="130"/>
      <c r="T26" s="130"/>
      <c r="U26" s="130"/>
      <c r="V26" s="130"/>
      <c r="W26" s="138"/>
      <c r="X26" s="138"/>
      <c r="Y26" s="138"/>
      <c r="Z26" s="138"/>
      <c r="AH26" s="138"/>
      <c r="AI26" s="138"/>
      <c r="AJ26" s="138"/>
      <c r="AK26" s="138"/>
      <c r="AL26" s="138"/>
      <c r="AM26" s="138"/>
      <c r="AN26" s="138"/>
      <c r="AO26" s="138"/>
      <c r="AP26" s="138"/>
      <c r="AQ26" s="138"/>
      <c r="AR26" s="137"/>
      <c r="AS26" s="137"/>
      <c r="AT26" s="137"/>
      <c r="AU26" s="137"/>
      <c r="AV26" s="137"/>
      <c r="AW26" s="137"/>
      <c r="AX26" s="137"/>
      <c r="AY26" s="137"/>
      <c r="AZ26" s="137"/>
    </row>
    <row r="27" spans="1:52" s="28" customFormat="1" ht="24.75" customHeight="1">
      <c r="A27" s="126"/>
      <c r="B27" s="114" t="s">
        <v>65</v>
      </c>
      <c r="C27" s="101"/>
      <c r="D27" s="106" t="s">
        <v>11</v>
      </c>
      <c r="E27" s="122">
        <f>E39+E46+E64+E71+E78+E85+E92+E99+E106+E113+E120+E127</f>
        <v>90.246499999999997</v>
      </c>
      <c r="F27" s="122">
        <f t="shared" ref="F27:N27" si="14">F39+F46+F64+F71+F78+F85+F92+F99+F106+F113+F120+F127</f>
        <v>87.64200000000001</v>
      </c>
      <c r="G27" s="122">
        <f t="shared" si="14"/>
        <v>12.396000000000001</v>
      </c>
      <c r="H27" s="122">
        <f t="shared" si="14"/>
        <v>96.693799999999996</v>
      </c>
      <c r="I27" s="122">
        <f t="shared" si="14"/>
        <v>98.680999999999997</v>
      </c>
      <c r="J27" s="107"/>
      <c r="K27" s="122">
        <f t="shared" si="14"/>
        <v>58.905500000000004</v>
      </c>
      <c r="L27" s="122">
        <f t="shared" si="14"/>
        <v>98.850999999999999</v>
      </c>
      <c r="M27" s="122">
        <f t="shared" si="14"/>
        <v>100.03099999999999</v>
      </c>
      <c r="N27" s="122">
        <f t="shared" si="14"/>
        <v>543.40880000000004</v>
      </c>
      <c r="O27" s="137"/>
      <c r="P27" s="218">
        <f t="shared" si="12"/>
        <v>1186.8555999999999</v>
      </c>
      <c r="Q27" s="138"/>
      <c r="R27" s="138"/>
      <c r="S27" s="130"/>
      <c r="T27" s="130"/>
      <c r="U27" s="130"/>
      <c r="V27" s="130"/>
      <c r="W27" s="138"/>
      <c r="X27" s="138"/>
      <c r="Y27" s="138"/>
      <c r="Z27" s="138"/>
      <c r="AH27" s="138"/>
      <c r="AI27" s="138"/>
      <c r="AJ27" s="138"/>
      <c r="AK27" s="138"/>
      <c r="AL27" s="138"/>
      <c r="AM27" s="138"/>
      <c r="AN27" s="138"/>
      <c r="AO27" s="138"/>
      <c r="AP27" s="138"/>
      <c r="AQ27" s="138"/>
      <c r="AR27" s="137"/>
      <c r="AS27" s="137"/>
      <c r="AT27" s="137"/>
      <c r="AU27" s="137"/>
      <c r="AV27" s="137"/>
      <c r="AW27" s="137"/>
      <c r="AX27" s="137"/>
      <c r="AY27" s="137"/>
      <c r="AZ27" s="137"/>
    </row>
    <row r="28" spans="1:52" s="99" customFormat="1" ht="20.25" customHeight="1">
      <c r="A28" s="115"/>
      <c r="B28" s="114"/>
      <c r="C28" s="96"/>
      <c r="D28" s="95"/>
      <c r="E28" s="97"/>
      <c r="F28" s="97"/>
      <c r="G28" s="97"/>
      <c r="H28" s="97"/>
      <c r="I28" s="97"/>
      <c r="J28" s="97"/>
      <c r="K28" s="97"/>
      <c r="L28" s="97"/>
      <c r="M28" s="97"/>
      <c r="N28" s="98"/>
      <c r="O28" s="143"/>
      <c r="P28" s="220"/>
      <c r="Q28" s="144"/>
      <c r="R28" s="144"/>
      <c r="S28" s="132"/>
      <c r="T28" s="132"/>
      <c r="U28" s="132"/>
      <c r="V28" s="132"/>
      <c r="W28" s="144"/>
      <c r="X28" s="144"/>
      <c r="Y28" s="144"/>
      <c r="Z28" s="144"/>
      <c r="AH28" s="144"/>
      <c r="AI28" s="144"/>
      <c r="AJ28" s="144"/>
      <c r="AK28" s="144"/>
      <c r="AL28" s="144"/>
      <c r="AM28" s="144"/>
      <c r="AN28" s="144"/>
      <c r="AO28" s="144"/>
      <c r="AP28" s="144"/>
      <c r="AQ28" s="144"/>
      <c r="AR28" s="143"/>
      <c r="AS28" s="143"/>
      <c r="AT28" s="143"/>
      <c r="AU28" s="143"/>
      <c r="AV28" s="143"/>
      <c r="AW28" s="143"/>
      <c r="AX28" s="143"/>
      <c r="AY28" s="143"/>
      <c r="AZ28" s="143"/>
    </row>
    <row r="29" spans="1:52" s="99" customFormat="1" ht="35.25" customHeight="1">
      <c r="A29" s="115"/>
      <c r="B29" s="114" t="s">
        <v>65</v>
      </c>
      <c r="C29" s="96"/>
      <c r="D29" s="106" t="s">
        <v>9</v>
      </c>
      <c r="E29" s="100">
        <f>E24-E18</f>
        <v>0</v>
      </c>
      <c r="F29" s="100">
        <f t="shared" ref="F29:I29" si="15">F24-F18</f>
        <v>0</v>
      </c>
      <c r="G29" s="100">
        <f t="shared" si="15"/>
        <v>0</v>
      </c>
      <c r="H29" s="100">
        <f t="shared" si="15"/>
        <v>0</v>
      </c>
      <c r="I29" s="100">
        <f t="shared" si="15"/>
        <v>0</v>
      </c>
      <c r="J29" s="97"/>
      <c r="K29" s="100">
        <f t="shared" ref="K29:N29" si="16">K24-K18</f>
        <v>0</v>
      </c>
      <c r="L29" s="100">
        <f t="shared" si="16"/>
        <v>0</v>
      </c>
      <c r="M29" s="100">
        <f t="shared" si="16"/>
        <v>0</v>
      </c>
      <c r="N29" s="108">
        <f t="shared" si="16"/>
        <v>0</v>
      </c>
      <c r="O29" s="143"/>
      <c r="P29" s="218">
        <f>SUM(E29:O29)</f>
        <v>0</v>
      </c>
      <c r="Q29" s="144"/>
      <c r="R29" s="144"/>
      <c r="S29" s="132"/>
      <c r="T29" s="132"/>
      <c r="U29" s="132"/>
      <c r="V29" s="132"/>
      <c r="W29" s="144"/>
      <c r="X29" s="144"/>
      <c r="Y29" s="144"/>
      <c r="Z29" s="144"/>
      <c r="AH29" s="144"/>
      <c r="AI29" s="144"/>
      <c r="AJ29" s="144"/>
      <c r="AK29" s="144"/>
      <c r="AL29" s="144"/>
      <c r="AM29" s="144"/>
      <c r="AN29" s="144"/>
      <c r="AO29" s="144"/>
      <c r="AP29" s="144"/>
      <c r="AQ29" s="144"/>
      <c r="AR29" s="143"/>
      <c r="AS29" s="143"/>
      <c r="AT29" s="143"/>
      <c r="AU29" s="143"/>
      <c r="AV29" s="143"/>
      <c r="AW29" s="143"/>
      <c r="AX29" s="143"/>
      <c r="AY29" s="143"/>
      <c r="AZ29" s="143"/>
    </row>
    <row r="30" spans="1:52" s="99" customFormat="1" ht="27.75" customHeight="1">
      <c r="A30" s="115"/>
      <c r="B30" s="114" t="s">
        <v>65</v>
      </c>
      <c r="C30" s="96"/>
      <c r="D30" s="106" t="s">
        <v>18</v>
      </c>
      <c r="E30" s="100">
        <f t="shared" ref="E30:I30" si="17">E25-E19</f>
        <v>0</v>
      </c>
      <c r="F30" s="100">
        <f t="shared" si="17"/>
        <v>0</v>
      </c>
      <c r="G30" s="100">
        <f t="shared" si="17"/>
        <v>0</v>
      </c>
      <c r="H30" s="100">
        <f t="shared" si="17"/>
        <v>0</v>
      </c>
      <c r="I30" s="100">
        <f t="shared" si="17"/>
        <v>0</v>
      </c>
      <c r="J30" s="97"/>
      <c r="K30" s="100">
        <f t="shared" ref="K30:N30" si="18">K25-K19</f>
        <v>0</v>
      </c>
      <c r="L30" s="100">
        <f t="shared" si="18"/>
        <v>0</v>
      </c>
      <c r="M30" s="100">
        <f t="shared" si="18"/>
        <v>0</v>
      </c>
      <c r="N30" s="108">
        <f t="shared" si="18"/>
        <v>0</v>
      </c>
      <c r="O30" s="143"/>
      <c r="P30" s="218">
        <f>SUM(E30:O30)</f>
        <v>0</v>
      </c>
      <c r="Q30" s="144"/>
      <c r="R30" s="144"/>
      <c r="S30" s="132"/>
      <c r="T30" s="132"/>
      <c r="U30" s="132"/>
      <c r="V30" s="132"/>
      <c r="W30" s="144"/>
      <c r="X30" s="144"/>
      <c r="Y30" s="144"/>
      <c r="Z30" s="144"/>
      <c r="AH30" s="144"/>
      <c r="AI30" s="144"/>
      <c r="AJ30" s="144"/>
      <c r="AK30" s="144"/>
      <c r="AL30" s="144"/>
      <c r="AM30" s="144"/>
      <c r="AN30" s="144"/>
      <c r="AO30" s="144"/>
      <c r="AP30" s="144"/>
      <c r="AQ30" s="144"/>
      <c r="AR30" s="143"/>
      <c r="AS30" s="143"/>
      <c r="AT30" s="143"/>
      <c r="AU30" s="143"/>
      <c r="AV30" s="143"/>
      <c r="AW30" s="143"/>
      <c r="AX30" s="143"/>
      <c r="AY30" s="143"/>
      <c r="AZ30" s="143"/>
    </row>
    <row r="31" spans="1:52" s="99" customFormat="1" ht="24" customHeight="1">
      <c r="A31" s="115"/>
      <c r="B31" s="114" t="s">
        <v>65</v>
      </c>
      <c r="C31" s="96"/>
      <c r="D31" s="106" t="s">
        <v>10</v>
      </c>
      <c r="E31" s="100">
        <f t="shared" ref="E31:I31" si="19">E26-E20</f>
        <v>0</v>
      </c>
      <c r="F31" s="100">
        <f t="shared" si="19"/>
        <v>0</v>
      </c>
      <c r="G31" s="100">
        <f t="shared" si="19"/>
        <v>0</v>
      </c>
      <c r="H31" s="100">
        <f t="shared" si="19"/>
        <v>0</v>
      </c>
      <c r="I31" s="100">
        <f t="shared" si="19"/>
        <v>0</v>
      </c>
      <c r="J31" s="97"/>
      <c r="K31" s="100">
        <f t="shared" ref="K31:N31" si="20">K26-K20</f>
        <v>0</v>
      </c>
      <c r="L31" s="100">
        <f t="shared" si="20"/>
        <v>0</v>
      </c>
      <c r="M31" s="100">
        <f t="shared" si="20"/>
        <v>0</v>
      </c>
      <c r="N31" s="108">
        <f t="shared" si="20"/>
        <v>0</v>
      </c>
      <c r="O31" s="143"/>
      <c r="P31" s="218">
        <f>SUM(E31:O31)</f>
        <v>0</v>
      </c>
      <c r="Q31" s="144"/>
      <c r="R31" s="144"/>
      <c r="S31" s="132"/>
      <c r="T31" s="132"/>
      <c r="U31" s="132"/>
      <c r="V31" s="132"/>
      <c r="W31" s="144"/>
      <c r="X31" s="144"/>
      <c r="Y31" s="144"/>
      <c r="Z31" s="144"/>
      <c r="AH31" s="144"/>
      <c r="AI31" s="144"/>
      <c r="AJ31" s="144"/>
      <c r="AK31" s="144"/>
      <c r="AL31" s="144"/>
      <c r="AM31" s="144"/>
      <c r="AN31" s="144"/>
      <c r="AO31" s="144"/>
      <c r="AP31" s="144"/>
      <c r="AQ31" s="144"/>
      <c r="AR31" s="143"/>
      <c r="AS31" s="143"/>
      <c r="AT31" s="143"/>
      <c r="AU31" s="143"/>
      <c r="AV31" s="143"/>
      <c r="AW31" s="143"/>
      <c r="AX31" s="143"/>
      <c r="AY31" s="143"/>
      <c r="AZ31" s="143"/>
    </row>
    <row r="32" spans="1:52" s="99" customFormat="1" ht="20.25" customHeight="1" thickBot="1">
      <c r="A32" s="116"/>
      <c r="B32" s="117" t="s">
        <v>65</v>
      </c>
      <c r="C32" s="110"/>
      <c r="D32" s="109" t="s">
        <v>11</v>
      </c>
      <c r="E32" s="111">
        <f t="shared" ref="E32:I32" si="21">E27-E21</f>
        <v>0</v>
      </c>
      <c r="F32" s="111">
        <f t="shared" si="21"/>
        <v>0</v>
      </c>
      <c r="G32" s="111">
        <f t="shared" si="21"/>
        <v>0</v>
      </c>
      <c r="H32" s="111">
        <f t="shared" si="21"/>
        <v>0</v>
      </c>
      <c r="I32" s="111">
        <f t="shared" si="21"/>
        <v>0</v>
      </c>
      <c r="J32" s="112"/>
      <c r="K32" s="111">
        <f t="shared" ref="K32:N32" si="22">K27-K21</f>
        <v>0</v>
      </c>
      <c r="L32" s="111">
        <f t="shared" si="22"/>
        <v>0</v>
      </c>
      <c r="M32" s="111">
        <f t="shared" si="22"/>
        <v>0</v>
      </c>
      <c r="N32" s="113">
        <f t="shared" si="22"/>
        <v>0</v>
      </c>
      <c r="O32" s="143"/>
      <c r="P32" s="218">
        <f>SUM(E32:O32)</f>
        <v>0</v>
      </c>
      <c r="Q32" s="144"/>
      <c r="R32" s="144"/>
      <c r="S32" s="132"/>
      <c r="T32" s="132"/>
      <c r="U32" s="132"/>
      <c r="V32" s="132"/>
      <c r="W32" s="144"/>
      <c r="X32" s="144"/>
      <c r="Y32" s="144"/>
      <c r="Z32" s="144"/>
      <c r="AH32" s="144"/>
      <c r="AI32" s="144"/>
      <c r="AJ32" s="144"/>
      <c r="AK32" s="144"/>
      <c r="AL32" s="144"/>
      <c r="AM32" s="144"/>
      <c r="AN32" s="144"/>
      <c r="AO32" s="144"/>
      <c r="AP32" s="144"/>
      <c r="AQ32" s="144"/>
      <c r="AR32" s="143"/>
      <c r="AS32" s="143"/>
      <c r="AT32" s="143"/>
      <c r="AU32" s="143"/>
      <c r="AV32" s="143"/>
      <c r="AW32" s="143"/>
      <c r="AX32" s="143"/>
      <c r="AY32" s="143"/>
      <c r="AZ32" s="143"/>
    </row>
    <row r="33" spans="1:52" s="99" customFormat="1" ht="11.25" customHeight="1">
      <c r="A33" s="94"/>
      <c r="B33" s="95"/>
      <c r="C33" s="96"/>
      <c r="D33" s="95"/>
      <c r="E33" s="97"/>
      <c r="F33" s="97"/>
      <c r="G33" s="97"/>
      <c r="H33" s="97"/>
      <c r="I33" s="97"/>
      <c r="J33" s="97"/>
      <c r="K33" s="97"/>
      <c r="L33" s="97"/>
      <c r="M33" s="97"/>
      <c r="N33" s="98"/>
      <c r="O33" s="143"/>
      <c r="P33" s="220"/>
      <c r="Q33" s="144"/>
      <c r="R33" s="144"/>
      <c r="S33" s="132"/>
      <c r="T33" s="132"/>
      <c r="U33" s="132"/>
      <c r="V33" s="132"/>
      <c r="W33" s="144"/>
      <c r="X33" s="144"/>
      <c r="Y33" s="144"/>
      <c r="Z33" s="144"/>
      <c r="AH33" s="144"/>
      <c r="AI33" s="144"/>
      <c r="AJ33" s="144"/>
      <c r="AK33" s="144"/>
      <c r="AL33" s="144"/>
      <c r="AM33" s="144"/>
      <c r="AN33" s="144"/>
      <c r="AO33" s="144"/>
      <c r="AP33" s="144"/>
      <c r="AQ33" s="144"/>
      <c r="AR33" s="143"/>
      <c r="AS33" s="143"/>
      <c r="AT33" s="143"/>
      <c r="AU33" s="143"/>
      <c r="AV33" s="143"/>
      <c r="AW33" s="143"/>
      <c r="AX33" s="143"/>
      <c r="AY33" s="143"/>
      <c r="AZ33" s="143"/>
    </row>
    <row r="34" spans="1:52" s="27" customFormat="1" ht="11.25" customHeight="1" thickBot="1">
      <c r="A34" s="73"/>
      <c r="B34" s="46"/>
      <c r="C34" s="42"/>
      <c r="D34" s="46"/>
      <c r="E34" s="74"/>
      <c r="F34" s="74"/>
      <c r="G34" s="74"/>
      <c r="H34" s="74"/>
      <c r="I34" s="74"/>
      <c r="J34" s="74"/>
      <c r="K34" s="74"/>
      <c r="L34" s="74"/>
      <c r="M34" s="74"/>
      <c r="N34" s="75"/>
      <c r="O34" s="139"/>
      <c r="P34" s="217"/>
      <c r="Q34" s="140"/>
      <c r="R34" s="140"/>
      <c r="S34" s="131"/>
      <c r="T34" s="131"/>
      <c r="U34" s="131"/>
      <c r="V34" s="131"/>
      <c r="W34" s="140"/>
      <c r="X34" s="140"/>
      <c r="Y34" s="140"/>
      <c r="Z34" s="140"/>
      <c r="AH34" s="140"/>
      <c r="AI34" s="140"/>
      <c r="AJ34" s="140"/>
      <c r="AK34" s="140"/>
      <c r="AL34" s="140"/>
      <c r="AM34" s="140"/>
      <c r="AN34" s="140"/>
      <c r="AO34" s="140"/>
      <c r="AP34" s="140"/>
      <c r="AQ34" s="140"/>
      <c r="AR34" s="139"/>
      <c r="AS34" s="139"/>
      <c r="AT34" s="139"/>
      <c r="AU34" s="139"/>
      <c r="AV34" s="139"/>
      <c r="AW34" s="139"/>
      <c r="AX34" s="139"/>
      <c r="AY34" s="139"/>
      <c r="AZ34" s="139"/>
    </row>
    <row r="35" spans="1:52" ht="48.75" customHeight="1" thickBot="1">
      <c r="A35" s="51"/>
      <c r="B35" s="52"/>
      <c r="C35" s="52"/>
      <c r="D35" s="52"/>
      <c r="E35" s="77" t="s">
        <v>82</v>
      </c>
      <c r="F35" s="76" t="s">
        <v>52</v>
      </c>
      <c r="G35" s="78"/>
      <c r="H35" s="52"/>
      <c r="I35" s="52"/>
      <c r="J35" s="52"/>
      <c r="K35" s="52"/>
      <c r="L35" s="52"/>
      <c r="M35" s="52"/>
      <c r="N35" s="53"/>
    </row>
    <row r="36" spans="1:52" s="28" customFormat="1" ht="40.5">
      <c r="A36" s="1125" t="str">
        <f>E35</f>
        <v>I.</v>
      </c>
      <c r="B36" s="80" t="s">
        <v>51</v>
      </c>
      <c r="C36" s="1131"/>
      <c r="D36" s="81" t="s">
        <v>9</v>
      </c>
      <c r="E36" s="82">
        <f>'Приложение 1 (ОТЧЕТНЫЙ ПЕРИОД)'!E159</f>
        <v>56.524999999999991</v>
      </c>
      <c r="F36" s="82">
        <f>'Приложение 1 (ОТЧЕТНЫЙ ПЕРИОД)'!F159</f>
        <v>0</v>
      </c>
      <c r="G36" s="82">
        <f>'Приложение 1 (ОТЧЕТНЫЙ ПЕРИОД)'!G159</f>
        <v>0</v>
      </c>
      <c r="H36" s="82">
        <f>'Приложение 1 (ОТЧЕТНЫЙ ПЕРИОД)'!H159</f>
        <v>150.75000000000003</v>
      </c>
      <c r="I36" s="82">
        <f>'Приложение 1 (ОТЧЕТНЫЙ ПЕРИОД)'!I159</f>
        <v>138.89999999999998</v>
      </c>
      <c r="J36" s="1126"/>
      <c r="K36" s="82">
        <f>'Приложение 1 (ОТЧЕТНЫЙ ПЕРИОД)'!K159</f>
        <v>52.783500000000004</v>
      </c>
      <c r="L36" s="82">
        <f>'Приложение 1 (ОТЧЕТНЫЙ ПЕРИОД)'!L159</f>
        <v>67.06</v>
      </c>
      <c r="M36" s="82">
        <f>'Приложение 1 (ОТЧЕТНЫЙ ПЕРИОД)'!M159</f>
        <v>67.06</v>
      </c>
      <c r="N36" s="83">
        <f>'Приложение 1 (ОТЧЕТНЫЙ ПЕРИОД)'!N159</f>
        <v>533.07849999999996</v>
      </c>
      <c r="O36" s="137"/>
      <c r="P36" s="215"/>
      <c r="Q36" s="138"/>
      <c r="R36" s="1157" t="str">
        <f>B37</f>
        <v>ДЕМОГРАФИЯ</v>
      </c>
      <c r="S36" s="158" t="str">
        <f>D36</f>
        <v>Всего</v>
      </c>
      <c r="T36" s="158">
        <f>E36</f>
        <v>56.524999999999991</v>
      </c>
      <c r="U36" s="275">
        <f t="shared" ref="U36:V36" si="23">F36</f>
        <v>0</v>
      </c>
      <c r="V36" s="275">
        <f t="shared" si="23"/>
        <v>0</v>
      </c>
      <c r="W36" s="275">
        <f>F36/E36%</f>
        <v>0</v>
      </c>
      <c r="X36" s="271" t="e">
        <f>G36/F36%</f>
        <v>#DIV/0!</v>
      </c>
      <c r="Y36" s="138"/>
      <c r="Z36" s="138"/>
      <c r="AH36" s="138"/>
      <c r="AI36" s="138"/>
      <c r="AJ36" s="138"/>
      <c r="AK36" s="138"/>
      <c r="AL36" s="138"/>
      <c r="AM36" s="138"/>
      <c r="AN36" s="138"/>
      <c r="AO36" s="138"/>
      <c r="AP36" s="138"/>
      <c r="AQ36" s="138"/>
      <c r="AR36" s="137"/>
      <c r="AS36" s="137"/>
      <c r="AT36" s="137"/>
      <c r="AU36" s="137"/>
      <c r="AV36" s="137"/>
      <c r="AW36" s="137"/>
      <c r="AX36" s="137"/>
      <c r="AY36" s="137"/>
      <c r="AZ36" s="137"/>
    </row>
    <row r="37" spans="1:52" s="35" customFormat="1" ht="23.25">
      <c r="A37" s="937"/>
      <c r="B37" s="944" t="str">
        <f>F35</f>
        <v>ДЕМОГРАФИЯ</v>
      </c>
      <c r="C37" s="939"/>
      <c r="D37" s="38" t="s">
        <v>18</v>
      </c>
      <c r="E37" s="79">
        <f>'Приложение 1 (ОТЧЕТНЫЙ ПЕРИОД)'!E160</f>
        <v>0</v>
      </c>
      <c r="F37" s="79">
        <f>'Приложение 1 (ОТЧЕТНЫЙ ПЕРИОД)'!F160</f>
        <v>0</v>
      </c>
      <c r="G37" s="79">
        <f>'Приложение 1 (ОТЧЕТНЫЙ ПЕРИОД)'!G160</f>
        <v>0</v>
      </c>
      <c r="H37" s="79">
        <f>'Приложение 1 (ОТЧЕТНЫЙ ПЕРИОД)'!H160</f>
        <v>0</v>
      </c>
      <c r="I37" s="79">
        <f>'Приложение 1 (ОТЧЕТНЫЙ ПЕРИОД)'!I160</f>
        <v>0</v>
      </c>
      <c r="J37" s="1127"/>
      <c r="K37" s="79">
        <f>'Приложение 1 (ОТЧЕТНЫЙ ПЕРИОД)'!K160</f>
        <v>0</v>
      </c>
      <c r="L37" s="79">
        <f>'Приложение 1 (ОТЧЕТНЫЙ ПЕРИОД)'!L160</f>
        <v>39.450000000000003</v>
      </c>
      <c r="M37" s="79">
        <f>'Приложение 1 (ОТЧЕТНЫЙ ПЕРИОД)'!M160</f>
        <v>39.450000000000003</v>
      </c>
      <c r="N37" s="84">
        <f>'Приложение 1 (ОТЧЕТНЫЙ ПЕРИОД)'!N160</f>
        <v>78.900000000000006</v>
      </c>
      <c r="O37" s="134"/>
      <c r="P37" s="215"/>
      <c r="Q37" s="135"/>
      <c r="R37" s="1158"/>
      <c r="S37" s="156"/>
      <c r="T37" s="156"/>
      <c r="U37" s="279"/>
      <c r="V37" s="279"/>
      <c r="W37" s="276"/>
      <c r="X37" s="272"/>
      <c r="Y37" s="135"/>
      <c r="Z37" s="135"/>
      <c r="AH37" s="135"/>
      <c r="AI37" s="135"/>
      <c r="AJ37" s="135"/>
      <c r="AK37" s="135"/>
      <c r="AL37" s="135"/>
      <c r="AM37" s="135"/>
      <c r="AN37" s="135"/>
      <c r="AO37" s="135"/>
      <c r="AP37" s="135"/>
      <c r="AQ37" s="135"/>
      <c r="AR37" s="134"/>
      <c r="AS37" s="134"/>
      <c r="AT37" s="134"/>
      <c r="AU37" s="134"/>
      <c r="AV37" s="134"/>
      <c r="AW37" s="134"/>
      <c r="AX37" s="134"/>
      <c r="AY37" s="134"/>
      <c r="AZ37" s="134"/>
    </row>
    <row r="38" spans="1:52" s="35" customFormat="1" ht="28.5" customHeight="1">
      <c r="A38" s="937"/>
      <c r="B38" s="1129"/>
      <c r="C38" s="939"/>
      <c r="D38" s="38" t="s">
        <v>10</v>
      </c>
      <c r="E38" s="79">
        <f>'Приложение 1 (ОТЧЕТНЫЙ ПЕРИОД)'!E161</f>
        <v>55.348499999999994</v>
      </c>
      <c r="F38" s="79">
        <f>'Приложение 1 (ОТЧЕТНЫЙ ПЕРИОД)'!F161</f>
        <v>0</v>
      </c>
      <c r="G38" s="79">
        <f>'Приложение 1 (ОТЧЕТНЫЙ ПЕРИОД)'!G161</f>
        <v>0</v>
      </c>
      <c r="H38" s="79">
        <f>'Приложение 1 (ОТЧЕТНЫЙ ПЕРИОД)'!H161</f>
        <v>149.10500000000002</v>
      </c>
      <c r="I38" s="79">
        <f>'Приложение 1 (ОТЧЕТНЫЙ ПЕРИОД)'!I161</f>
        <v>137.19999999999999</v>
      </c>
      <c r="J38" s="1127"/>
      <c r="K38" s="79">
        <f>'Приложение 1 (ОТЧЕТНЫЙ ПЕРИОД)'!K161</f>
        <v>49.03</v>
      </c>
      <c r="L38" s="79">
        <f>'Приложение 1 (ОТЧЕТНЫЙ ПЕРИОД)'!L161</f>
        <v>26</v>
      </c>
      <c r="M38" s="79">
        <f>'Приложение 1 (ОТЧЕТНЫЙ ПЕРИОД)'!M161</f>
        <v>26</v>
      </c>
      <c r="N38" s="84">
        <f>'Приложение 1 (ОТЧЕТНЫЙ ПЕРИОД)'!N161</f>
        <v>442.68349999999998</v>
      </c>
      <c r="O38" s="134"/>
      <c r="P38" s="215"/>
      <c r="Q38" s="135"/>
      <c r="R38" s="1158"/>
      <c r="S38" s="156"/>
      <c r="T38" s="156"/>
      <c r="U38" s="279"/>
      <c r="V38" s="279"/>
      <c r="W38" s="276"/>
      <c r="X38" s="272"/>
      <c r="Y38" s="135"/>
      <c r="Z38" s="135"/>
      <c r="AH38" s="135"/>
      <c r="AI38" s="135"/>
      <c r="AJ38" s="135"/>
      <c r="AK38" s="135"/>
      <c r="AL38" s="135"/>
      <c r="AM38" s="135"/>
      <c r="AN38" s="135"/>
      <c r="AO38" s="135"/>
      <c r="AP38" s="135"/>
      <c r="AQ38" s="135"/>
      <c r="AR38" s="134"/>
      <c r="AS38" s="134"/>
      <c r="AT38" s="134"/>
      <c r="AU38" s="134"/>
      <c r="AV38" s="134"/>
      <c r="AW38" s="134"/>
      <c r="AX38" s="134"/>
      <c r="AY38" s="134"/>
      <c r="AZ38" s="134"/>
    </row>
    <row r="39" spans="1:52" s="28" customFormat="1" ht="24" thickBot="1">
      <c r="A39" s="938"/>
      <c r="B39" s="1130"/>
      <c r="C39" s="940"/>
      <c r="D39" s="72" t="s">
        <v>11</v>
      </c>
      <c r="E39" s="85">
        <f>'Приложение 1 (ОТЧЕТНЫЙ ПЕРИОД)'!E162</f>
        <v>1.1765000000000001</v>
      </c>
      <c r="F39" s="85">
        <f>'Приложение 1 (ОТЧЕТНЫЙ ПЕРИОД)'!F162</f>
        <v>0</v>
      </c>
      <c r="G39" s="85">
        <f>'Приложение 1 (ОТЧЕТНЫЙ ПЕРИОД)'!G162</f>
        <v>0</v>
      </c>
      <c r="H39" s="85">
        <f>'Приложение 1 (ОТЧЕТНЫЙ ПЕРИОД)'!H162</f>
        <v>1.645</v>
      </c>
      <c r="I39" s="85">
        <f>'Приложение 1 (ОТЧЕТНЫЙ ПЕРИОД)'!I162</f>
        <v>1.7</v>
      </c>
      <c r="J39" s="1128"/>
      <c r="K39" s="79">
        <f>'Приложение 1 (ОТЧЕТНЫЙ ПЕРИОД)'!K162</f>
        <v>3.7535000000000003</v>
      </c>
      <c r="L39" s="85">
        <f>'Приложение 1 (ОТЧЕТНЫЙ ПЕРИОД)'!L162</f>
        <v>1.6099999999999999</v>
      </c>
      <c r="M39" s="85">
        <f>'Приложение 1 (ОТЧЕТНЫЙ ПЕРИОД)'!M162</f>
        <v>1.6099999999999999</v>
      </c>
      <c r="N39" s="86">
        <f>'Приложение 1 (ОТЧЕТНЫЙ ПЕРИОД)'!N162</f>
        <v>11.494999999999999</v>
      </c>
      <c r="O39" s="137"/>
      <c r="P39" s="215"/>
      <c r="Q39" s="138"/>
      <c r="R39" s="1159"/>
      <c r="S39" s="157"/>
      <c r="T39" s="157"/>
      <c r="U39" s="280"/>
      <c r="V39" s="280"/>
      <c r="W39" s="277"/>
      <c r="X39" s="273"/>
      <c r="Y39" s="138"/>
      <c r="Z39" s="138"/>
      <c r="AH39" s="138"/>
      <c r="AI39" s="138"/>
      <c r="AJ39" s="138"/>
      <c r="AK39" s="138"/>
      <c r="AL39" s="138"/>
      <c r="AM39" s="138"/>
      <c r="AN39" s="138"/>
      <c r="AO39" s="138"/>
      <c r="AP39" s="138"/>
      <c r="AQ39" s="138"/>
      <c r="AR39" s="137"/>
      <c r="AS39" s="137"/>
      <c r="AT39" s="137"/>
      <c r="AU39" s="137"/>
      <c r="AV39" s="137"/>
      <c r="AW39" s="137"/>
      <c r="AX39" s="137"/>
      <c r="AY39" s="137"/>
      <c r="AZ39" s="137"/>
    </row>
    <row r="40" spans="1:52" s="28" customFormat="1" ht="23.25">
      <c r="A40"/>
      <c r="B40"/>
      <c r="C40" s="90"/>
      <c r="D40" s="91" t="s">
        <v>65</v>
      </c>
      <c r="E40" s="92">
        <f>E37+E38+E39</f>
        <v>56.524999999999991</v>
      </c>
      <c r="F40" s="92">
        <f>F37+F38+F39</f>
        <v>0</v>
      </c>
      <c r="G40" s="92">
        <f>G37+G38+G39</f>
        <v>0</v>
      </c>
      <c r="H40" s="92">
        <f>H37+H38+H39</f>
        <v>150.75000000000003</v>
      </c>
      <c r="I40" s="92">
        <f>I37+I38+I39</f>
        <v>138.89999999999998</v>
      </c>
      <c r="J40" s="92"/>
      <c r="K40" s="92">
        <f>K37+K38+K39</f>
        <v>52.783500000000004</v>
      </c>
      <c r="L40" s="92">
        <f>L37+L38+L39</f>
        <v>67.06</v>
      </c>
      <c r="M40" s="92">
        <f>M37+M38+M39</f>
        <v>67.06</v>
      </c>
      <c r="N40" s="92">
        <f>N37+N38+N39</f>
        <v>533.07849999999996</v>
      </c>
      <c r="O40" s="142"/>
      <c r="P40" s="219">
        <f>SUM(E40:O40)</f>
        <v>1066.1570000000002</v>
      </c>
      <c r="Q40" s="138"/>
      <c r="R40" s="138"/>
      <c r="S40" s="130"/>
      <c r="T40" s="130"/>
      <c r="U40" s="281"/>
      <c r="V40" s="281"/>
      <c r="W40" s="274"/>
      <c r="X40" s="274"/>
      <c r="Y40" s="138"/>
      <c r="Z40" s="138"/>
      <c r="AH40" s="138"/>
      <c r="AI40" s="138"/>
      <c r="AJ40" s="138"/>
      <c r="AK40" s="138"/>
      <c r="AL40" s="138"/>
      <c r="AM40" s="138"/>
      <c r="AN40" s="138"/>
      <c r="AO40" s="138"/>
      <c r="AP40" s="138"/>
      <c r="AQ40" s="138"/>
      <c r="AR40" s="137"/>
      <c r="AS40" s="137"/>
      <c r="AT40" s="137"/>
      <c r="AU40" s="137"/>
      <c r="AV40" s="137"/>
      <c r="AW40" s="137"/>
      <c r="AX40" s="137"/>
      <c r="AY40" s="137"/>
      <c r="AZ40" s="137"/>
    </row>
    <row r="41" spans="1:52" s="28" customFormat="1" ht="24" thickBot="1">
      <c r="A41"/>
      <c r="B41"/>
      <c r="C41"/>
      <c r="D41" s="89" t="s">
        <v>65</v>
      </c>
      <c r="E41" s="88">
        <f>E40-E36</f>
        <v>0</v>
      </c>
      <c r="F41" s="88">
        <f>F40-F36</f>
        <v>0</v>
      </c>
      <c r="G41" s="88">
        <f>G40-G36</f>
        <v>0</v>
      </c>
      <c r="H41" s="88">
        <f>H40-H36</f>
        <v>0</v>
      </c>
      <c r="I41" s="88">
        <f>I40-I36</f>
        <v>0</v>
      </c>
      <c r="J41" s="88"/>
      <c r="K41" s="88">
        <f>K40-K36</f>
        <v>0</v>
      </c>
      <c r="L41" s="88">
        <f>L40-L36</f>
        <v>0</v>
      </c>
      <c r="M41" s="88">
        <f>M40-M36</f>
        <v>0</v>
      </c>
      <c r="N41" s="88">
        <f>N40-N36</f>
        <v>0</v>
      </c>
      <c r="O41" s="134"/>
      <c r="P41" s="218">
        <f>SUM(E41:O41)</f>
        <v>0</v>
      </c>
      <c r="Q41" s="138"/>
      <c r="R41" s="138"/>
      <c r="S41" s="130"/>
      <c r="T41" s="130"/>
      <c r="U41" s="281"/>
      <c r="V41" s="281"/>
      <c r="W41" s="274"/>
      <c r="X41" s="274"/>
      <c r="Y41" s="138"/>
      <c r="Z41" s="138"/>
      <c r="AH41" s="138"/>
      <c r="AI41" s="138"/>
      <c r="AJ41" s="138"/>
      <c r="AK41" s="138"/>
      <c r="AL41" s="138"/>
      <c r="AM41" s="138"/>
      <c r="AN41" s="138"/>
      <c r="AO41" s="138"/>
      <c r="AP41" s="138"/>
      <c r="AQ41" s="138"/>
      <c r="AR41" s="137"/>
      <c r="AS41" s="137"/>
      <c r="AT41" s="137"/>
      <c r="AU41" s="137"/>
      <c r="AV41" s="137"/>
      <c r="AW41" s="137"/>
      <c r="AX41" s="137"/>
      <c r="AY41" s="137"/>
      <c r="AZ41" s="137"/>
    </row>
    <row r="42" spans="1:52" s="28" customFormat="1" ht="53.25" customHeight="1" thickBot="1">
      <c r="A42" s="51"/>
      <c r="B42" s="52"/>
      <c r="C42" s="52"/>
      <c r="D42" s="52"/>
      <c r="E42" s="77" t="s">
        <v>83</v>
      </c>
      <c r="F42" s="76" t="s">
        <v>53</v>
      </c>
      <c r="G42" s="78"/>
      <c r="H42" s="52"/>
      <c r="I42" s="52"/>
      <c r="J42" s="52"/>
      <c r="K42" s="52"/>
      <c r="L42" s="52"/>
      <c r="M42" s="52"/>
      <c r="N42" s="53"/>
      <c r="O42" s="137"/>
      <c r="P42" s="215"/>
      <c r="Q42" s="138"/>
      <c r="R42" s="138"/>
      <c r="S42" s="130"/>
      <c r="T42" s="130"/>
      <c r="U42" s="281"/>
      <c r="V42" s="281"/>
      <c r="W42" s="274"/>
      <c r="X42" s="274"/>
      <c r="Y42" s="138"/>
      <c r="Z42" s="138"/>
      <c r="AH42" s="138"/>
      <c r="AI42" s="138"/>
      <c r="AJ42" s="138"/>
      <c r="AK42" s="138"/>
      <c r="AL42" s="138"/>
      <c r="AM42" s="138"/>
      <c r="AN42" s="138"/>
      <c r="AO42" s="138"/>
      <c r="AP42" s="138"/>
      <c r="AQ42" s="138"/>
      <c r="AR42" s="137"/>
      <c r="AS42" s="137"/>
      <c r="AT42" s="137"/>
      <c r="AU42" s="137"/>
      <c r="AV42" s="137"/>
      <c r="AW42" s="137"/>
      <c r="AX42" s="137"/>
      <c r="AY42" s="137"/>
      <c r="AZ42" s="137"/>
    </row>
    <row r="43" spans="1:52" s="28" customFormat="1" ht="40.5">
      <c r="A43" s="1125" t="str">
        <f>E42</f>
        <v>II.</v>
      </c>
      <c r="B43" s="55" t="s">
        <v>51</v>
      </c>
      <c r="C43" s="939"/>
      <c r="D43" s="37" t="s">
        <v>9</v>
      </c>
      <c r="E43" s="82">
        <f>'Приложение 1 (ОТЧЕТНЫЙ ПЕРИОД)'!E198</f>
        <v>1</v>
      </c>
      <c r="F43" s="82">
        <f>'Приложение 1 (ОТЧЕТНЫЙ ПЕРИОД)'!F198</f>
        <v>0</v>
      </c>
      <c r="G43" s="82">
        <f>'Приложение 1 (ОТЧЕТНЫЙ ПЕРИОД)'!G198</f>
        <v>0</v>
      </c>
      <c r="H43" s="82">
        <f>'Приложение 1 (ОТЧЕТНЫЙ ПЕРИОД)'!H198</f>
        <v>0</v>
      </c>
      <c r="I43" s="82">
        <f>'Приложение 1 (ОТЧЕТНЫЙ ПЕРИОД)'!I198</f>
        <v>1</v>
      </c>
      <c r="J43" s="1126"/>
      <c r="K43" s="82">
        <f>'Приложение 1 (ОТЧЕТНЫЙ ПЕРИОД)'!K198</f>
        <v>1.0149999999999999</v>
      </c>
      <c r="L43" s="82">
        <f>'Приложение 1 (ОТЧЕТНЫЙ ПЕРИОД)'!L198</f>
        <v>0</v>
      </c>
      <c r="M43" s="82">
        <f>'Приложение 1 (ОТЧЕТНЫЙ ПЕРИОД)'!M198</f>
        <v>0</v>
      </c>
      <c r="N43" s="83">
        <f>'Приложение 1 (ОТЧЕТНЫЙ ПЕРИОД)'!N198</f>
        <v>3.0150000000000001</v>
      </c>
      <c r="O43" s="137"/>
      <c r="P43" s="215"/>
      <c r="Q43" s="138"/>
      <c r="R43" s="1157" t="str">
        <f>B44</f>
        <v>ЗДРАВООХРАНЕНИЕ</v>
      </c>
      <c r="S43" s="158" t="str">
        <f>D43</f>
        <v>Всего</v>
      </c>
      <c r="T43" s="158">
        <f>E43</f>
        <v>1</v>
      </c>
      <c r="U43" s="275">
        <f t="shared" ref="U43:V43" si="24">F43</f>
        <v>0</v>
      </c>
      <c r="V43" s="275">
        <f t="shared" si="24"/>
        <v>0</v>
      </c>
      <c r="W43" s="275">
        <f>F43/E43%</f>
        <v>0</v>
      </c>
      <c r="X43" s="271" t="e">
        <f>G43/F43%</f>
        <v>#DIV/0!</v>
      </c>
      <c r="Y43" s="138"/>
      <c r="Z43" s="138"/>
      <c r="AH43" s="138"/>
      <c r="AI43" s="138"/>
      <c r="AJ43" s="138"/>
      <c r="AK43" s="138"/>
      <c r="AL43" s="138"/>
      <c r="AM43" s="138"/>
      <c r="AN43" s="138"/>
      <c r="AO43" s="138"/>
      <c r="AP43" s="138"/>
      <c r="AQ43" s="138"/>
      <c r="AR43" s="137"/>
      <c r="AS43" s="137"/>
      <c r="AT43" s="137"/>
      <c r="AU43" s="137"/>
      <c r="AV43" s="137"/>
      <c r="AW43" s="137"/>
      <c r="AX43" s="137"/>
      <c r="AY43" s="137"/>
      <c r="AZ43" s="137"/>
    </row>
    <row r="44" spans="1:52" s="28" customFormat="1" ht="23.25" customHeight="1">
      <c r="A44" s="937"/>
      <c r="B44" s="944" t="str">
        <f>F42</f>
        <v>ЗДРАВООХРАНЕНИЕ</v>
      </c>
      <c r="C44" s="939"/>
      <c r="D44" s="38" t="s">
        <v>18</v>
      </c>
      <c r="E44" s="79">
        <f>'Приложение 1 (ОТЧЕТНЫЙ ПЕРИОД)'!E199</f>
        <v>1</v>
      </c>
      <c r="F44" s="79">
        <f>'Приложение 1 (ОТЧЕТНЫЙ ПЕРИОД)'!F199</f>
        <v>0</v>
      </c>
      <c r="G44" s="79">
        <f>'Приложение 1 (ОТЧЕТНЫЙ ПЕРИОД)'!G199</f>
        <v>0</v>
      </c>
      <c r="H44" s="79">
        <f>'Приложение 1 (ОТЧЕТНЫЙ ПЕРИОД)'!H199</f>
        <v>0</v>
      </c>
      <c r="I44" s="79">
        <f>'Приложение 1 (ОТЧЕТНЫЙ ПЕРИОД)'!I199</f>
        <v>1</v>
      </c>
      <c r="J44" s="1127"/>
      <c r="K44" s="79">
        <f>'Приложение 1 (ОТЧЕТНЫЙ ПЕРИОД)'!K199</f>
        <v>1</v>
      </c>
      <c r="L44" s="79">
        <f>'Приложение 1 (ОТЧЕТНЫЙ ПЕРИОД)'!L199</f>
        <v>0</v>
      </c>
      <c r="M44" s="79">
        <f>'Приложение 1 (ОТЧЕТНЫЙ ПЕРИОД)'!M199</f>
        <v>0</v>
      </c>
      <c r="N44" s="84">
        <f>'Приложение 1 (ОТЧЕТНЫЙ ПЕРИОД)'!N199</f>
        <v>3</v>
      </c>
      <c r="O44" s="137"/>
      <c r="P44" s="215"/>
      <c r="Q44" s="138"/>
      <c r="R44" s="1158"/>
      <c r="S44" s="156"/>
      <c r="T44" s="156"/>
      <c r="U44" s="279"/>
      <c r="V44" s="279"/>
      <c r="W44" s="276"/>
      <c r="X44" s="272"/>
      <c r="Y44" s="138"/>
      <c r="Z44" s="138"/>
      <c r="AH44" s="138"/>
      <c r="AI44" s="138"/>
      <c r="AJ44" s="138"/>
      <c r="AK44" s="138"/>
      <c r="AL44" s="138"/>
      <c r="AM44" s="138"/>
      <c r="AN44" s="138"/>
      <c r="AO44" s="138"/>
      <c r="AP44" s="138"/>
      <c r="AQ44" s="138"/>
      <c r="AR44" s="137"/>
      <c r="AS44" s="137"/>
      <c r="AT44" s="137"/>
      <c r="AU44" s="137"/>
      <c r="AV44" s="137"/>
      <c r="AW44" s="137"/>
      <c r="AX44" s="137"/>
      <c r="AY44" s="137"/>
      <c r="AZ44" s="137"/>
    </row>
    <row r="45" spans="1:52" s="28" customFormat="1" ht="23.25" customHeight="1">
      <c r="A45" s="937"/>
      <c r="B45" s="1129"/>
      <c r="C45" s="939"/>
      <c r="D45" s="38" t="s">
        <v>10</v>
      </c>
      <c r="E45" s="79">
        <f>'Приложение 1 (ОТЧЕТНЫЙ ПЕРИОД)'!E200</f>
        <v>0</v>
      </c>
      <c r="F45" s="79">
        <f>'Приложение 1 (ОТЧЕТНЫЙ ПЕРИОД)'!F200</f>
        <v>0</v>
      </c>
      <c r="G45" s="79">
        <f>'Приложение 1 (ОТЧЕТНЫЙ ПЕРИОД)'!G200</f>
        <v>0</v>
      </c>
      <c r="H45" s="79">
        <f>'Приложение 1 (ОТЧЕТНЫЙ ПЕРИОД)'!H200</f>
        <v>0</v>
      </c>
      <c r="I45" s="79">
        <f>'Приложение 1 (ОТЧЕТНЫЙ ПЕРИОД)'!I200</f>
        <v>0</v>
      </c>
      <c r="J45" s="1127"/>
      <c r="K45" s="79">
        <f>'Приложение 1 (ОТЧЕТНЫЙ ПЕРИОД)'!K200</f>
        <v>1.4999999999999999E-2</v>
      </c>
      <c r="L45" s="79">
        <f>'Приложение 1 (ОТЧЕТНЫЙ ПЕРИОД)'!L200</f>
        <v>0</v>
      </c>
      <c r="M45" s="79">
        <f>'Приложение 1 (ОТЧЕТНЫЙ ПЕРИОД)'!M200</f>
        <v>0</v>
      </c>
      <c r="N45" s="84">
        <f>'Приложение 1 (ОТЧЕТНЫЙ ПЕРИОД)'!N200</f>
        <v>1.4999999999999999E-2</v>
      </c>
      <c r="O45" s="137"/>
      <c r="P45" s="215"/>
      <c r="Q45" s="138"/>
      <c r="R45" s="1158"/>
      <c r="S45" s="156"/>
      <c r="T45" s="156"/>
      <c r="U45" s="279"/>
      <c r="V45" s="279"/>
      <c r="W45" s="276"/>
      <c r="X45" s="272"/>
      <c r="Y45" s="138"/>
      <c r="Z45" s="138"/>
      <c r="AH45" s="138"/>
      <c r="AI45" s="138"/>
      <c r="AJ45" s="138"/>
      <c r="AK45" s="138"/>
      <c r="AL45" s="138"/>
      <c r="AM45" s="138"/>
      <c r="AN45" s="138"/>
      <c r="AO45" s="138"/>
      <c r="AP45" s="138"/>
      <c r="AQ45" s="138"/>
      <c r="AR45" s="137"/>
      <c r="AS45" s="137"/>
      <c r="AT45" s="137"/>
      <c r="AU45" s="137"/>
      <c r="AV45" s="137"/>
      <c r="AW45" s="137"/>
      <c r="AX45" s="137"/>
      <c r="AY45" s="137"/>
      <c r="AZ45" s="137"/>
    </row>
    <row r="46" spans="1:52" s="28" customFormat="1" ht="23.25" customHeight="1" thickBot="1">
      <c r="A46" s="938"/>
      <c r="B46" s="1130"/>
      <c r="C46" s="940"/>
      <c r="D46" s="72" t="s">
        <v>11</v>
      </c>
      <c r="E46" s="85">
        <f>'Приложение 1 (ОТЧЕТНЫЙ ПЕРИОД)'!E201</f>
        <v>0</v>
      </c>
      <c r="F46" s="85">
        <f>'Приложение 1 (ОТЧЕТНЫЙ ПЕРИОД)'!F201</f>
        <v>0</v>
      </c>
      <c r="G46" s="85">
        <f>'Приложение 1 (ОТЧЕТНЫЙ ПЕРИОД)'!G201</f>
        <v>0</v>
      </c>
      <c r="H46" s="85">
        <f>'Приложение 1 (ОТЧЕТНЫЙ ПЕРИОД)'!H201</f>
        <v>0</v>
      </c>
      <c r="I46" s="85">
        <f>'Приложение 1 (ОТЧЕТНЫЙ ПЕРИОД)'!I201</f>
        <v>0</v>
      </c>
      <c r="J46" s="1128"/>
      <c r="K46" s="79">
        <f>'Приложение 1 (ОТЧЕТНЫЙ ПЕРИОД)'!K201</f>
        <v>0</v>
      </c>
      <c r="L46" s="85">
        <f>'Приложение 1 (ОТЧЕТНЫЙ ПЕРИОД)'!L201</f>
        <v>0</v>
      </c>
      <c r="M46" s="85">
        <f>'Приложение 1 (ОТЧЕТНЫЙ ПЕРИОД)'!M201</f>
        <v>0</v>
      </c>
      <c r="N46" s="86">
        <f>'Приложение 1 (ОТЧЕТНЫЙ ПЕРИОД)'!N201</f>
        <v>0</v>
      </c>
      <c r="O46" s="137"/>
      <c r="P46" s="215"/>
      <c r="Q46" s="138"/>
      <c r="R46" s="1159"/>
      <c r="S46" s="157"/>
      <c r="T46" s="157"/>
      <c r="U46" s="280"/>
      <c r="V46" s="280"/>
      <c r="W46" s="277"/>
      <c r="X46" s="273"/>
      <c r="Y46" s="138"/>
      <c r="Z46" s="138"/>
      <c r="AH46" s="138"/>
      <c r="AI46" s="138"/>
      <c r="AJ46" s="138"/>
      <c r="AK46" s="138"/>
      <c r="AL46" s="138"/>
      <c r="AM46" s="138"/>
      <c r="AN46" s="138"/>
      <c r="AO46" s="138"/>
      <c r="AP46" s="138"/>
      <c r="AQ46" s="138"/>
      <c r="AR46" s="137"/>
      <c r="AS46" s="137"/>
      <c r="AT46" s="137"/>
      <c r="AU46" s="137"/>
      <c r="AV46" s="137"/>
      <c r="AW46" s="137"/>
      <c r="AX46" s="137"/>
      <c r="AY46" s="137"/>
      <c r="AZ46" s="137"/>
    </row>
    <row r="47" spans="1:52" s="28" customFormat="1" ht="23.25">
      <c r="A47"/>
      <c r="B47"/>
      <c r="C47" s="90"/>
      <c r="D47" s="91" t="s">
        <v>65</v>
      </c>
      <c r="E47" s="92">
        <f>E44+E45+E46</f>
        <v>1</v>
      </c>
      <c r="F47" s="92">
        <f>F44+F45+F46</f>
        <v>0</v>
      </c>
      <c r="G47" s="92">
        <f>G44+G45+G46</f>
        <v>0</v>
      </c>
      <c r="H47" s="92">
        <f>H44+H45+H46</f>
        <v>0</v>
      </c>
      <c r="I47" s="92">
        <f>I44+I45+I46</f>
        <v>1</v>
      </c>
      <c r="J47" s="92"/>
      <c r="K47" s="92">
        <f>K44+K45+K46</f>
        <v>1.0149999999999999</v>
      </c>
      <c r="L47" s="92">
        <f>L44+L45+L46</f>
        <v>0</v>
      </c>
      <c r="M47" s="92">
        <f>M44+M45+M46</f>
        <v>0</v>
      </c>
      <c r="N47" s="92">
        <f>N44+N45+N46</f>
        <v>3.0150000000000001</v>
      </c>
      <c r="O47" s="142"/>
      <c r="P47" s="219">
        <f>SUM(E47:O47)</f>
        <v>6.0299999999999994</v>
      </c>
      <c r="Q47" s="138"/>
      <c r="R47" s="138"/>
      <c r="S47" s="130"/>
      <c r="T47" s="130"/>
      <c r="U47" s="281"/>
      <c r="V47" s="281"/>
      <c r="W47" s="274"/>
      <c r="X47" s="274"/>
      <c r="Y47" s="138"/>
      <c r="Z47" s="138"/>
      <c r="AH47" s="138"/>
      <c r="AI47" s="138"/>
      <c r="AJ47" s="138"/>
      <c r="AK47" s="138"/>
      <c r="AL47" s="138"/>
      <c r="AM47" s="138"/>
      <c r="AN47" s="138"/>
      <c r="AO47" s="138"/>
      <c r="AP47" s="138"/>
      <c r="AQ47" s="138"/>
      <c r="AR47" s="137"/>
      <c r="AS47" s="137"/>
      <c r="AT47" s="137"/>
      <c r="AU47" s="137"/>
      <c r="AV47" s="137"/>
      <c r="AW47" s="137"/>
      <c r="AX47" s="137"/>
      <c r="AY47" s="137"/>
      <c r="AZ47" s="137"/>
    </row>
    <row r="48" spans="1:52" s="28" customFormat="1" ht="24" thickBot="1">
      <c r="A48"/>
      <c r="B48"/>
      <c r="C48"/>
      <c r="D48" s="89" t="s">
        <v>65</v>
      </c>
      <c r="E48" s="88">
        <f>E47-E43</f>
        <v>0</v>
      </c>
      <c r="F48" s="88">
        <f>F47-F43</f>
        <v>0</v>
      </c>
      <c r="G48" s="88">
        <f>G47-G43</f>
        <v>0</v>
      </c>
      <c r="H48" s="88">
        <f>H47-H43</f>
        <v>0</v>
      </c>
      <c r="I48" s="88">
        <f>I47-I43</f>
        <v>0</v>
      </c>
      <c r="J48" s="88"/>
      <c r="K48" s="88">
        <f>K47-K43</f>
        <v>0</v>
      </c>
      <c r="L48" s="88">
        <f>L47-L43</f>
        <v>0</v>
      </c>
      <c r="M48" s="88">
        <f>M47-M43</f>
        <v>0</v>
      </c>
      <c r="N48" s="88">
        <f>N47-N43</f>
        <v>0</v>
      </c>
      <c r="O48" s="134"/>
      <c r="P48" s="218">
        <f>SUM(E48:O48)</f>
        <v>0</v>
      </c>
      <c r="Q48" s="138"/>
      <c r="R48" s="138"/>
      <c r="S48" s="130"/>
      <c r="T48" s="130"/>
      <c r="U48" s="281"/>
      <c r="V48" s="281"/>
      <c r="W48" s="274"/>
      <c r="X48" s="274"/>
      <c r="Y48" s="138"/>
      <c r="Z48" s="138"/>
      <c r="AH48" s="138"/>
      <c r="AI48" s="138"/>
      <c r="AJ48" s="138"/>
      <c r="AK48" s="138"/>
      <c r="AL48" s="138"/>
      <c r="AM48" s="138"/>
      <c r="AN48" s="138"/>
      <c r="AO48" s="138"/>
      <c r="AP48" s="138"/>
      <c r="AQ48" s="138"/>
      <c r="AR48" s="137"/>
      <c r="AS48" s="137"/>
      <c r="AT48" s="137"/>
      <c r="AU48" s="137"/>
      <c r="AV48" s="137"/>
      <c r="AW48" s="137"/>
      <c r="AX48" s="137"/>
      <c r="AY48" s="137"/>
      <c r="AZ48" s="137"/>
    </row>
    <row r="49" spans="1:52" s="28" customFormat="1" ht="26.25" customHeight="1" thickBot="1">
      <c r="A49" s="1101" t="s">
        <v>74</v>
      </c>
      <c r="B49" s="1102"/>
      <c r="C49" s="1102"/>
      <c r="D49" s="1102"/>
      <c r="E49" s="1102"/>
      <c r="F49" s="1102"/>
      <c r="G49" s="1102"/>
      <c r="H49" s="1102"/>
      <c r="I49" s="1102"/>
      <c r="J49" s="1102"/>
      <c r="K49" s="1154"/>
      <c r="L49" s="1154"/>
      <c r="M49" s="1154"/>
      <c r="N49" s="1155"/>
      <c r="O49" s="134"/>
      <c r="P49" s="218"/>
      <c r="Q49" s="138"/>
      <c r="R49" s="138"/>
      <c r="S49" s="130"/>
      <c r="T49" s="130"/>
      <c r="U49" s="281"/>
      <c r="V49" s="281"/>
      <c r="W49" s="274"/>
      <c r="X49" s="274"/>
      <c r="Y49" s="138"/>
      <c r="Z49" s="138"/>
      <c r="AH49" s="138"/>
      <c r="AI49" s="138"/>
      <c r="AJ49" s="138"/>
      <c r="AK49" s="138"/>
      <c r="AL49" s="138"/>
      <c r="AM49" s="138"/>
      <c r="AN49" s="138"/>
      <c r="AO49" s="138"/>
      <c r="AP49" s="138"/>
      <c r="AQ49" s="138"/>
      <c r="AR49" s="137"/>
      <c r="AS49" s="137"/>
      <c r="AT49" s="137"/>
      <c r="AU49" s="137"/>
      <c r="AV49" s="137"/>
      <c r="AW49" s="137"/>
      <c r="AX49" s="137"/>
      <c r="AY49" s="137"/>
      <c r="AZ49" s="137"/>
    </row>
    <row r="50" spans="1:52" s="28" customFormat="1" ht="47.25" thickBot="1">
      <c r="A50" s="1118" t="s">
        <v>12</v>
      </c>
      <c r="B50" s="169" t="s">
        <v>75</v>
      </c>
      <c r="C50" s="170"/>
      <c r="D50" s="192"/>
      <c r="E50" s="171">
        <f>'Приложение 1 (ОТЧЕТНЫЙ ПЕРИОД)'!E166</f>
        <v>0</v>
      </c>
      <c r="F50" s="171">
        <f>'Приложение 1 (ОТЧЕТНЫЙ ПЕРИОД)'!F166</f>
        <v>0</v>
      </c>
      <c r="G50" s="171">
        <f>'Приложение 1 (ОТЧЕТНЫЙ ПЕРИОД)'!G166</f>
        <v>0</v>
      </c>
      <c r="H50" s="171">
        <f>'Приложение 1 (ОТЧЕТНЫЙ ПЕРИОД)'!H166</f>
        <v>0</v>
      </c>
      <c r="I50" s="171">
        <f>'Приложение 1 (ОТЧЕТНЫЙ ПЕРИОД)'!I166</f>
        <v>0</v>
      </c>
      <c r="J50" s="184"/>
      <c r="K50" s="171">
        <f>'Приложение 1 (ОТЧЕТНЫЙ ПЕРИОД)'!K166</f>
        <v>0</v>
      </c>
      <c r="L50" s="171">
        <f>'Приложение 1 (ОТЧЕТНЫЙ ПЕРИОД)'!L166</f>
        <v>0</v>
      </c>
      <c r="M50" s="171">
        <f>'Приложение 1 (ОТЧЕТНЫЙ ПЕРИОД)'!M166</f>
        <v>0</v>
      </c>
      <c r="N50" s="185">
        <f>'Приложение 1 (ОТЧЕТНЫЙ ПЕРИОД)'!N166</f>
        <v>0</v>
      </c>
      <c r="O50" s="134"/>
      <c r="P50" s="218"/>
      <c r="Q50" s="138"/>
      <c r="R50" s="138"/>
      <c r="S50" s="130"/>
      <c r="T50" s="130"/>
      <c r="U50" s="281"/>
      <c r="V50" s="281"/>
      <c r="W50" s="274"/>
      <c r="X50" s="274"/>
      <c r="Y50" s="138"/>
      <c r="Z50" s="138"/>
      <c r="AH50" s="138"/>
      <c r="AI50" s="138"/>
      <c r="AJ50" s="138"/>
      <c r="AK50" s="138"/>
      <c r="AL50" s="138"/>
      <c r="AM50" s="138"/>
      <c r="AN50" s="138"/>
      <c r="AO50" s="138"/>
      <c r="AP50" s="138"/>
      <c r="AQ50" s="138"/>
      <c r="AR50" s="137"/>
      <c r="AS50" s="137"/>
      <c r="AT50" s="137"/>
      <c r="AU50" s="137"/>
      <c r="AV50" s="137"/>
      <c r="AW50" s="137"/>
      <c r="AX50" s="137"/>
      <c r="AY50" s="137"/>
      <c r="AZ50" s="137"/>
    </row>
    <row r="51" spans="1:52" s="28" customFormat="1" ht="22.5" customHeight="1" thickBot="1">
      <c r="A51" s="1119"/>
      <c r="B51" s="6" t="s">
        <v>24</v>
      </c>
      <c r="C51" s="161"/>
      <c r="D51" s="193"/>
      <c r="E51" s="172">
        <f>'Приложение 1 (ОТЧЕТНЫЙ ПЕРИОД)'!E167</f>
        <v>32</v>
      </c>
      <c r="F51" s="162">
        <f>'Приложение 1 (ОТЧЕТНЫЙ ПЕРИОД)'!F167</f>
        <v>0</v>
      </c>
      <c r="G51" s="162">
        <f>'Приложение 1 (ОТЧЕТНЫЙ ПЕРИОД)'!G167</f>
        <v>35</v>
      </c>
      <c r="H51" s="162">
        <f>'Приложение 1 (ОТЧЕТНЫЙ ПЕРИОД)'!H167</f>
        <v>0</v>
      </c>
      <c r="I51" s="162">
        <f>'Приложение 1 (ОТЧЕТНЫЙ ПЕРИОД)'!I167</f>
        <v>0</v>
      </c>
      <c r="J51" s="186"/>
      <c r="K51" s="171">
        <f>'Приложение 1 (ОТЧЕТНЫЙ ПЕРИОД)'!K167</f>
        <v>0</v>
      </c>
      <c r="L51" s="162">
        <f>'Приложение 1 (ОТЧЕТНЫЙ ПЕРИОД)'!L167</f>
        <v>0</v>
      </c>
      <c r="M51" s="162">
        <f>'Приложение 1 (ОТЧЕТНЫЙ ПЕРИОД)'!M167</f>
        <v>0</v>
      </c>
      <c r="N51" s="187">
        <f>'Приложение 1 (ОТЧЕТНЫЙ ПЕРИОД)'!N167</f>
        <v>0</v>
      </c>
      <c r="O51" s="134"/>
      <c r="P51" s="218"/>
      <c r="Q51" s="138"/>
      <c r="R51" s="138"/>
      <c r="S51" s="130"/>
      <c r="T51" s="130"/>
      <c r="U51" s="281"/>
      <c r="V51" s="281"/>
      <c r="W51" s="274"/>
      <c r="X51" s="274"/>
      <c r="Y51" s="138"/>
      <c r="Z51" s="138"/>
      <c r="AH51" s="138"/>
      <c r="AI51" s="138"/>
      <c r="AJ51" s="138"/>
      <c r="AK51" s="138"/>
      <c r="AL51" s="138"/>
      <c r="AM51" s="138"/>
      <c r="AN51" s="138"/>
      <c r="AO51" s="138"/>
      <c r="AP51" s="138"/>
      <c r="AQ51" s="138"/>
      <c r="AR51" s="137"/>
      <c r="AS51" s="137"/>
      <c r="AT51" s="137"/>
      <c r="AU51" s="137"/>
      <c r="AV51" s="137"/>
      <c r="AW51" s="137"/>
      <c r="AX51" s="137"/>
      <c r="AY51" s="137"/>
      <c r="AZ51" s="137"/>
    </row>
    <row r="52" spans="1:52" s="28" customFormat="1" ht="70.5" thickBot="1">
      <c r="A52" s="1119" t="s">
        <v>13</v>
      </c>
      <c r="B52" s="163" t="s">
        <v>76</v>
      </c>
      <c r="C52" s="164"/>
      <c r="D52" s="194"/>
      <c r="E52" s="165">
        <f>'Приложение 1 (ОТЧЕТНЫЙ ПЕРИОД)'!E168</f>
        <v>0</v>
      </c>
      <c r="F52" s="165">
        <f>'Приложение 1 (ОТЧЕТНЫЙ ПЕРИОД)'!F168</f>
        <v>0</v>
      </c>
      <c r="G52" s="165">
        <f>'Приложение 1 (ОТЧЕТНЫЙ ПЕРИОД)'!G168</f>
        <v>0</v>
      </c>
      <c r="H52" s="165">
        <f>'Приложение 1 (ОТЧЕТНЫЙ ПЕРИОД)'!H168</f>
        <v>0</v>
      </c>
      <c r="I52" s="165">
        <f>'Приложение 1 (ОТЧЕТНЫЙ ПЕРИОД)'!I168</f>
        <v>0</v>
      </c>
      <c r="J52" s="188"/>
      <c r="K52" s="171">
        <f>'Приложение 1 (ОТЧЕТНЫЙ ПЕРИОД)'!K168</f>
        <v>0</v>
      </c>
      <c r="L52" s="165">
        <f>'Приложение 1 (ОТЧЕТНЫЙ ПЕРИОД)'!L168</f>
        <v>0</v>
      </c>
      <c r="M52" s="165">
        <f>'Приложение 1 (ОТЧЕТНЫЙ ПЕРИОД)'!M168</f>
        <v>0</v>
      </c>
      <c r="N52" s="189">
        <f>'Приложение 1 (ОТЧЕТНЫЙ ПЕРИОД)'!N168</f>
        <v>0</v>
      </c>
      <c r="O52" s="134"/>
      <c r="P52" s="218"/>
      <c r="Q52" s="138"/>
      <c r="R52" s="138"/>
      <c r="S52" s="130"/>
      <c r="T52" s="130"/>
      <c r="U52" s="281"/>
      <c r="V52" s="281"/>
      <c r="W52" s="274"/>
      <c r="X52" s="274"/>
      <c r="Y52" s="138"/>
      <c r="Z52" s="138"/>
      <c r="AH52" s="138"/>
      <c r="AI52" s="138"/>
      <c r="AJ52" s="138"/>
      <c r="AK52" s="138"/>
      <c r="AL52" s="138"/>
      <c r="AM52" s="138"/>
      <c r="AN52" s="138"/>
      <c r="AO52" s="138"/>
      <c r="AP52" s="138"/>
      <c r="AQ52" s="138"/>
      <c r="AR52" s="137"/>
      <c r="AS52" s="137"/>
      <c r="AT52" s="137"/>
      <c r="AU52" s="137"/>
      <c r="AV52" s="137"/>
      <c r="AW52" s="137"/>
      <c r="AX52" s="137"/>
      <c r="AY52" s="137"/>
      <c r="AZ52" s="137"/>
    </row>
    <row r="53" spans="1:52" s="28" customFormat="1" ht="22.5" customHeight="1" thickBot="1">
      <c r="A53" s="1119"/>
      <c r="B53" s="6" t="s">
        <v>24</v>
      </c>
      <c r="C53" s="161"/>
      <c r="D53" s="193"/>
      <c r="E53" s="172">
        <f>'Приложение 1 (ОТЧЕТНЫЙ ПЕРИОД)'!E169</f>
        <v>9899</v>
      </c>
      <c r="F53" s="162">
        <f>'Приложение 1 (ОТЧЕТНЫЙ ПЕРИОД)'!F169</f>
        <v>0</v>
      </c>
      <c r="G53" s="162">
        <f>'Приложение 1 (ОТЧЕТНЫЙ ПЕРИОД)'!G169</f>
        <v>2263</v>
      </c>
      <c r="H53" s="162">
        <f>'Приложение 1 (ОТЧЕТНЫЙ ПЕРИОД)'!H169</f>
        <v>0</v>
      </c>
      <c r="I53" s="162">
        <f>'Приложение 1 (ОТЧЕТНЫЙ ПЕРИОД)'!I169</f>
        <v>0</v>
      </c>
      <c r="J53" s="186"/>
      <c r="K53" s="171">
        <f>'Приложение 1 (ОТЧЕТНЫЙ ПЕРИОД)'!K169</f>
        <v>0</v>
      </c>
      <c r="L53" s="162">
        <f>'Приложение 1 (ОТЧЕТНЫЙ ПЕРИОД)'!L169</f>
        <v>0</v>
      </c>
      <c r="M53" s="162">
        <f>'Приложение 1 (ОТЧЕТНЫЙ ПЕРИОД)'!M169</f>
        <v>0</v>
      </c>
      <c r="N53" s="187">
        <f>'Приложение 1 (ОТЧЕТНЫЙ ПЕРИОД)'!N169</f>
        <v>0</v>
      </c>
      <c r="O53" s="134"/>
      <c r="P53" s="218"/>
      <c r="Q53" s="138"/>
      <c r="R53" s="138"/>
      <c r="S53" s="130"/>
      <c r="T53" s="130"/>
      <c r="U53" s="281"/>
      <c r="V53" s="281"/>
      <c r="W53" s="274"/>
      <c r="X53" s="274"/>
      <c r="Y53" s="138"/>
      <c r="Z53" s="138"/>
      <c r="AH53" s="138"/>
      <c r="AI53" s="138"/>
      <c r="AJ53" s="138"/>
      <c r="AK53" s="138"/>
      <c r="AL53" s="138"/>
      <c r="AM53" s="138"/>
      <c r="AN53" s="138"/>
      <c r="AO53" s="138"/>
      <c r="AP53" s="138"/>
      <c r="AQ53" s="138"/>
      <c r="AR53" s="137"/>
      <c r="AS53" s="137"/>
      <c r="AT53" s="137"/>
      <c r="AU53" s="137"/>
      <c r="AV53" s="137"/>
      <c r="AW53" s="137"/>
      <c r="AX53" s="137"/>
      <c r="AY53" s="137"/>
      <c r="AZ53" s="137"/>
    </row>
    <row r="54" spans="1:52" s="28" customFormat="1" ht="93.75" thickBot="1">
      <c r="A54" s="1119" t="s">
        <v>77</v>
      </c>
      <c r="B54" s="163" t="s">
        <v>78</v>
      </c>
      <c r="C54" s="164"/>
      <c r="D54" s="194"/>
      <c r="E54" s="165">
        <f>'Приложение 1 (ОТЧЕТНЫЙ ПЕРИОД)'!E170</f>
        <v>0</v>
      </c>
      <c r="F54" s="165">
        <f>'Приложение 1 (ОТЧЕТНЫЙ ПЕРИОД)'!F170</f>
        <v>0</v>
      </c>
      <c r="G54" s="165">
        <f>'Приложение 1 (ОТЧЕТНЫЙ ПЕРИОД)'!G170</f>
        <v>0</v>
      </c>
      <c r="H54" s="165">
        <f>'Приложение 1 (ОТЧЕТНЫЙ ПЕРИОД)'!H170</f>
        <v>0</v>
      </c>
      <c r="I54" s="165">
        <f>'Приложение 1 (ОТЧЕТНЫЙ ПЕРИОД)'!I170</f>
        <v>0</v>
      </c>
      <c r="J54" s="188"/>
      <c r="K54" s="171">
        <f>'Приложение 1 (ОТЧЕТНЫЙ ПЕРИОД)'!K170</f>
        <v>0</v>
      </c>
      <c r="L54" s="165">
        <f>'Приложение 1 (ОТЧЕТНЫЙ ПЕРИОД)'!L170</f>
        <v>0</v>
      </c>
      <c r="M54" s="165">
        <f>'Приложение 1 (ОТЧЕТНЫЙ ПЕРИОД)'!M170</f>
        <v>0</v>
      </c>
      <c r="N54" s="189">
        <f>'Приложение 1 (ОТЧЕТНЫЙ ПЕРИОД)'!N170</f>
        <v>0</v>
      </c>
      <c r="O54" s="134"/>
      <c r="P54" s="218"/>
      <c r="Q54" s="138"/>
      <c r="R54" s="138"/>
      <c r="S54" s="130"/>
      <c r="T54" s="130"/>
      <c r="U54" s="281"/>
      <c r="V54" s="281"/>
      <c r="W54" s="274"/>
      <c r="X54" s="274"/>
      <c r="Y54" s="138"/>
      <c r="Z54" s="138"/>
      <c r="AH54" s="138"/>
      <c r="AI54" s="138"/>
      <c r="AJ54" s="138"/>
      <c r="AK54" s="138"/>
      <c r="AL54" s="138"/>
      <c r="AM54" s="138"/>
      <c r="AN54" s="138"/>
      <c r="AO54" s="138"/>
      <c r="AP54" s="138"/>
      <c r="AQ54" s="138"/>
      <c r="AR54" s="137"/>
      <c r="AS54" s="137"/>
      <c r="AT54" s="137"/>
      <c r="AU54" s="137"/>
      <c r="AV54" s="137"/>
      <c r="AW54" s="137"/>
      <c r="AX54" s="137"/>
      <c r="AY54" s="137"/>
      <c r="AZ54" s="137"/>
    </row>
    <row r="55" spans="1:52" s="28" customFormat="1" ht="22.5" customHeight="1" thickBot="1">
      <c r="A55" s="1119"/>
      <c r="B55" s="6" t="s">
        <v>24</v>
      </c>
      <c r="C55" s="161"/>
      <c r="D55" s="193"/>
      <c r="E55" s="172">
        <f>'Приложение 1 (ОТЧЕТНЫЙ ПЕРИОД)'!E171</f>
        <v>5</v>
      </c>
      <c r="F55" s="162">
        <f>'Приложение 1 (ОТЧЕТНЫЙ ПЕРИОД)'!F171</f>
        <v>0</v>
      </c>
      <c r="G55" s="162">
        <f>'Приложение 1 (ОТЧЕТНЫЙ ПЕРИОД)'!G171</f>
        <v>0</v>
      </c>
      <c r="H55" s="162">
        <f>'Приложение 1 (ОТЧЕТНЫЙ ПЕРИОД)'!H171</f>
        <v>0</v>
      </c>
      <c r="I55" s="162">
        <f>'Приложение 1 (ОТЧЕТНЫЙ ПЕРИОД)'!I171</f>
        <v>0</v>
      </c>
      <c r="J55" s="186"/>
      <c r="K55" s="171">
        <f>'Приложение 1 (ОТЧЕТНЫЙ ПЕРИОД)'!K171</f>
        <v>0</v>
      </c>
      <c r="L55" s="162">
        <f>'Приложение 1 (ОТЧЕТНЫЙ ПЕРИОД)'!L171</f>
        <v>0</v>
      </c>
      <c r="M55" s="162">
        <f>'Приложение 1 (ОТЧЕТНЫЙ ПЕРИОД)'!M171</f>
        <v>0</v>
      </c>
      <c r="N55" s="187">
        <f>'Приложение 1 (ОТЧЕТНЫЙ ПЕРИОД)'!N171</f>
        <v>0</v>
      </c>
      <c r="O55" s="134"/>
      <c r="P55" s="218"/>
      <c r="Q55" s="138"/>
      <c r="R55" s="138"/>
      <c r="S55" s="130"/>
      <c r="T55" s="130"/>
      <c r="U55" s="281"/>
      <c r="V55" s="281"/>
      <c r="W55" s="274"/>
      <c r="X55" s="274"/>
      <c r="Y55" s="138"/>
      <c r="Z55" s="138"/>
      <c r="AH55" s="138"/>
      <c r="AI55" s="138"/>
      <c r="AJ55" s="138"/>
      <c r="AK55" s="138"/>
      <c r="AL55" s="138"/>
      <c r="AM55" s="138"/>
      <c r="AN55" s="138"/>
      <c r="AO55" s="138"/>
      <c r="AP55" s="138"/>
      <c r="AQ55" s="138"/>
      <c r="AR55" s="137"/>
      <c r="AS55" s="137"/>
      <c r="AT55" s="137"/>
      <c r="AU55" s="137"/>
      <c r="AV55" s="137"/>
      <c r="AW55" s="137"/>
      <c r="AX55" s="137"/>
      <c r="AY55" s="137"/>
      <c r="AZ55" s="137"/>
    </row>
    <row r="56" spans="1:52" s="28" customFormat="1" ht="93.75" thickBot="1">
      <c r="A56" s="1119" t="s">
        <v>79</v>
      </c>
      <c r="B56" s="163" t="s">
        <v>80</v>
      </c>
      <c r="C56" s="164"/>
      <c r="D56" s="194"/>
      <c r="E56" s="165">
        <f>'Приложение 1 (ОТЧЕТНЫЙ ПЕРИОД)'!E172</f>
        <v>0</v>
      </c>
      <c r="F56" s="165">
        <f>'Приложение 1 (ОТЧЕТНЫЙ ПЕРИОД)'!F172</f>
        <v>0</v>
      </c>
      <c r="G56" s="165">
        <f>'Приложение 1 (ОТЧЕТНЫЙ ПЕРИОД)'!G172</f>
        <v>0</v>
      </c>
      <c r="H56" s="165">
        <f>'Приложение 1 (ОТЧЕТНЫЙ ПЕРИОД)'!H172</f>
        <v>0</v>
      </c>
      <c r="I56" s="165">
        <f>'Приложение 1 (ОТЧЕТНЫЙ ПЕРИОД)'!I172</f>
        <v>0</v>
      </c>
      <c r="J56" s="188"/>
      <c r="K56" s="171" t="str">
        <f>'Приложение 1 (ОТЧЕТНЫЙ ПЕРИОД)'!K172</f>
        <v xml:space="preserve"> </v>
      </c>
      <c r="L56" s="165">
        <f>'Приложение 1 (ОТЧЕТНЫЙ ПЕРИОД)'!L172</f>
        <v>0</v>
      </c>
      <c r="M56" s="165">
        <f>'Приложение 1 (ОТЧЕТНЫЙ ПЕРИОД)'!M172</f>
        <v>0</v>
      </c>
      <c r="N56" s="189">
        <f>'Приложение 1 (ОТЧЕТНЫЙ ПЕРИОД)'!N172</f>
        <v>0</v>
      </c>
      <c r="O56" s="134"/>
      <c r="P56" s="218"/>
      <c r="Q56" s="138"/>
      <c r="R56" s="138"/>
      <c r="S56" s="130"/>
      <c r="T56" s="130"/>
      <c r="U56" s="281"/>
      <c r="V56" s="281"/>
      <c r="W56" s="274"/>
      <c r="X56" s="274"/>
      <c r="Y56" s="138"/>
      <c r="Z56" s="138"/>
      <c r="AH56" s="138"/>
      <c r="AI56" s="138"/>
      <c r="AJ56" s="138"/>
      <c r="AK56" s="138"/>
      <c r="AL56" s="138"/>
      <c r="AM56" s="138"/>
      <c r="AN56" s="138"/>
      <c r="AO56" s="138"/>
      <c r="AP56" s="138"/>
      <c r="AQ56" s="138"/>
      <c r="AR56" s="137"/>
      <c r="AS56" s="137"/>
      <c r="AT56" s="137"/>
      <c r="AU56" s="137"/>
      <c r="AV56" s="137"/>
      <c r="AW56" s="137"/>
      <c r="AX56" s="137"/>
      <c r="AY56" s="137"/>
      <c r="AZ56" s="137"/>
    </row>
    <row r="57" spans="1:52" s="28" customFormat="1" ht="23.25" customHeight="1" thickBot="1">
      <c r="A57" s="1169"/>
      <c r="B57" s="166" t="s">
        <v>24</v>
      </c>
      <c r="C57" s="167"/>
      <c r="D57" s="195"/>
      <c r="E57" s="173">
        <f>'Приложение 1 (ОТЧЕТНЫЙ ПЕРИОД)'!E173</f>
        <v>0</v>
      </c>
      <c r="F57" s="168">
        <f>'Приложение 1 (ОТЧЕТНЫЙ ПЕРИОД)'!F173</f>
        <v>0</v>
      </c>
      <c r="G57" s="168">
        <f>'Приложение 1 (ОТЧЕТНЫЙ ПЕРИОД)'!G173</f>
        <v>4</v>
      </c>
      <c r="H57" s="168">
        <f>'Приложение 1 (ОТЧЕТНЫЙ ПЕРИОД)'!H173</f>
        <v>0</v>
      </c>
      <c r="I57" s="168">
        <f>'Приложение 1 (ОТЧЕТНЫЙ ПЕРИОД)'!I173</f>
        <v>0</v>
      </c>
      <c r="J57" s="190"/>
      <c r="K57" s="171">
        <f>'Приложение 1 (ОТЧЕТНЫЙ ПЕРИОД)'!K173</f>
        <v>0</v>
      </c>
      <c r="L57" s="168">
        <f>'Приложение 1 (ОТЧЕТНЫЙ ПЕРИОД)'!L173</f>
        <v>0</v>
      </c>
      <c r="M57" s="168">
        <f>'Приложение 1 (ОТЧЕТНЫЙ ПЕРИОД)'!M173</f>
        <v>0</v>
      </c>
      <c r="N57" s="191">
        <f>'Приложение 1 (ОТЧЕТНЫЙ ПЕРИОД)'!N173</f>
        <v>0</v>
      </c>
      <c r="O57" s="134"/>
      <c r="P57" s="218"/>
      <c r="Q57" s="138"/>
      <c r="R57" s="138"/>
      <c r="S57" s="130"/>
      <c r="T57" s="130"/>
      <c r="U57" s="281"/>
      <c r="V57" s="281"/>
      <c r="W57" s="274"/>
      <c r="X57" s="274"/>
      <c r="Y57" s="138"/>
      <c r="Z57" s="138"/>
      <c r="AH57" s="138"/>
      <c r="AI57" s="138"/>
      <c r="AJ57" s="138"/>
      <c r="AK57" s="138"/>
      <c r="AL57" s="138"/>
      <c r="AM57" s="138"/>
      <c r="AN57" s="138"/>
      <c r="AO57" s="138"/>
      <c r="AP57" s="138"/>
      <c r="AQ57" s="138"/>
      <c r="AR57" s="137"/>
      <c r="AS57" s="137"/>
      <c r="AT57" s="137"/>
      <c r="AU57" s="137"/>
      <c r="AV57" s="137"/>
      <c r="AW57" s="137"/>
      <c r="AX57" s="137"/>
      <c r="AY57" s="137"/>
      <c r="AZ57" s="137"/>
    </row>
    <row r="58" spans="1:52" s="28" customFormat="1" ht="9.75" customHeight="1">
      <c r="A58"/>
      <c r="B58"/>
      <c r="C58"/>
      <c r="D58" s="89"/>
      <c r="E58" s="88"/>
      <c r="F58" s="88"/>
      <c r="G58" s="88"/>
      <c r="H58" s="88"/>
      <c r="I58" s="88"/>
      <c r="J58" s="88"/>
      <c r="K58" s="88"/>
      <c r="L58" s="88"/>
      <c r="M58" s="88"/>
      <c r="N58" s="88"/>
      <c r="O58" s="134"/>
      <c r="P58" s="218"/>
      <c r="Q58" s="138"/>
      <c r="R58" s="138"/>
      <c r="S58" s="130"/>
      <c r="T58" s="130"/>
      <c r="U58" s="281"/>
      <c r="V58" s="281"/>
      <c r="W58" s="274"/>
      <c r="X58" s="274"/>
      <c r="Y58" s="138"/>
      <c r="Z58" s="138"/>
      <c r="AH58" s="138"/>
      <c r="AI58" s="138"/>
      <c r="AJ58" s="138"/>
      <c r="AK58" s="138"/>
      <c r="AL58" s="138"/>
      <c r="AM58" s="138"/>
      <c r="AN58" s="138"/>
      <c r="AO58" s="138"/>
      <c r="AP58" s="138"/>
      <c r="AQ58" s="138"/>
      <c r="AR58" s="137"/>
      <c r="AS58" s="137"/>
      <c r="AT58" s="137"/>
      <c r="AU58" s="137"/>
      <c r="AV58" s="137"/>
      <c r="AW58" s="137"/>
      <c r="AX58" s="137"/>
      <c r="AY58" s="137"/>
      <c r="AZ58" s="137"/>
    </row>
    <row r="59" spans="1:52" s="28" customFormat="1" ht="10.5" customHeight="1" thickBot="1">
      <c r="A59"/>
      <c r="B59"/>
      <c r="C59"/>
      <c r="D59" s="89"/>
      <c r="E59" s="88"/>
      <c r="F59" s="88"/>
      <c r="G59" s="88"/>
      <c r="H59" s="88"/>
      <c r="I59" s="88"/>
      <c r="J59" s="88"/>
      <c r="K59" s="88"/>
      <c r="L59" s="88"/>
      <c r="M59" s="88"/>
      <c r="N59" s="88"/>
      <c r="O59" s="134"/>
      <c r="P59" s="218"/>
      <c r="Q59" s="138"/>
      <c r="R59" s="138"/>
      <c r="S59" s="130"/>
      <c r="T59" s="130"/>
      <c r="U59" s="281"/>
      <c r="V59" s="281"/>
      <c r="W59" s="274"/>
      <c r="X59" s="274"/>
      <c r="Y59" s="138"/>
      <c r="Z59" s="138"/>
      <c r="AH59" s="138"/>
      <c r="AI59" s="138"/>
      <c r="AJ59" s="138"/>
      <c r="AK59" s="138"/>
      <c r="AL59" s="138"/>
      <c r="AM59" s="138"/>
      <c r="AN59" s="138"/>
      <c r="AO59" s="138"/>
      <c r="AP59" s="138"/>
      <c r="AQ59" s="138"/>
      <c r="AR59" s="137"/>
      <c r="AS59" s="137"/>
      <c r="AT59" s="137"/>
      <c r="AU59" s="137"/>
      <c r="AV59" s="137"/>
      <c r="AW59" s="137"/>
      <c r="AX59" s="137"/>
      <c r="AY59" s="137"/>
      <c r="AZ59" s="137"/>
    </row>
    <row r="60" spans="1:52" s="28" customFormat="1" ht="39.75" customHeight="1" thickBot="1">
      <c r="A60" s="51"/>
      <c r="B60" s="52"/>
      <c r="C60" s="52"/>
      <c r="D60" s="52"/>
      <c r="E60" s="77" t="s">
        <v>84</v>
      </c>
      <c r="F60" s="76" t="s">
        <v>54</v>
      </c>
      <c r="G60" s="78"/>
      <c r="H60" s="52"/>
      <c r="I60" s="52"/>
      <c r="J60" s="52"/>
      <c r="K60" s="52"/>
      <c r="L60" s="52"/>
      <c r="M60" s="52"/>
      <c r="N60" s="53"/>
      <c r="O60" s="137"/>
      <c r="P60" s="215"/>
      <c r="Q60" s="138"/>
      <c r="R60" s="138"/>
      <c r="S60" s="130"/>
      <c r="T60" s="130"/>
      <c r="U60" s="281"/>
      <c r="V60" s="281"/>
      <c r="W60" s="274"/>
      <c r="X60" s="274"/>
      <c r="Y60" s="138"/>
      <c r="Z60" s="138"/>
      <c r="AH60" s="138"/>
      <c r="AI60" s="138"/>
      <c r="AJ60" s="138"/>
      <c r="AK60" s="138"/>
      <c r="AL60" s="138"/>
      <c r="AM60" s="138"/>
      <c r="AN60" s="138"/>
      <c r="AO60" s="138"/>
      <c r="AP60" s="138"/>
      <c r="AQ60" s="138"/>
      <c r="AR60" s="137"/>
      <c r="AS60" s="137"/>
      <c r="AT60" s="137"/>
      <c r="AU60" s="137"/>
      <c r="AV60" s="137"/>
      <c r="AW60" s="137"/>
      <c r="AX60" s="137"/>
      <c r="AY60" s="137"/>
      <c r="AZ60" s="137"/>
    </row>
    <row r="61" spans="1:52" s="28" customFormat="1" ht="41.25" thickBot="1">
      <c r="A61" s="937" t="str">
        <f>E60</f>
        <v>III.</v>
      </c>
      <c r="B61" s="55" t="s">
        <v>51</v>
      </c>
      <c r="C61" s="939"/>
      <c r="D61" s="37" t="s">
        <v>9</v>
      </c>
      <c r="E61" s="82">
        <f>'Приложение 1 (ОТЧЕТНЫЙ ПЕРИОД)'!E370</f>
        <v>97.03</v>
      </c>
      <c r="F61" s="82">
        <f>'Приложение 1 (ОТЧЕТНЫЙ ПЕРИОД)'!F370</f>
        <v>93.2</v>
      </c>
      <c r="G61" s="82">
        <f>'Приложение 1 (ОТЧЕТНЫЙ ПЕРИОД)'!G370</f>
        <v>13.48</v>
      </c>
      <c r="H61" s="82">
        <f>'Приложение 1 (ОТЧЕТНЫЙ ПЕРИОД)'!H370</f>
        <v>98.13</v>
      </c>
      <c r="I61" s="82">
        <f>'Приложение 1 (ОТЧЕТНЫЙ ПЕРИОД)'!I370</f>
        <v>99.429999999999993</v>
      </c>
      <c r="J61" s="1126"/>
      <c r="K61" s="82">
        <f>'Приложение 1 (ОТЧЕТНЫЙ ПЕРИОД)'!K370</f>
        <v>62.14</v>
      </c>
      <c r="L61" s="82">
        <f>'Приложение 1 (ОТЧЕТНЫЙ ПЕРИОД)'!L370</f>
        <v>100.63</v>
      </c>
      <c r="M61" s="82">
        <f>'Приложение 1 (ОТЧЕТНЫЙ ПЕРИОД)'!M370</f>
        <v>101.83</v>
      </c>
      <c r="N61" s="83">
        <f>'Приложение 1 (ОТЧЕТНЫЙ ПЕРИОД)'!N370</f>
        <v>559.19000000000005</v>
      </c>
      <c r="O61" s="137"/>
      <c r="P61" s="215"/>
      <c r="Q61" s="138"/>
      <c r="R61" s="1157" t="str">
        <f>B62</f>
        <v>ОБРАЗОВАНИЕ</v>
      </c>
      <c r="S61" s="158" t="str">
        <f>D61</f>
        <v>Всего</v>
      </c>
      <c r="T61" s="158">
        <f>E61</f>
        <v>97.03</v>
      </c>
      <c r="U61" s="275">
        <f t="shared" ref="U61:V61" si="25">F61</f>
        <v>93.2</v>
      </c>
      <c r="V61" s="275">
        <f t="shared" si="25"/>
        <v>13.48</v>
      </c>
      <c r="W61" s="275">
        <f>F61/E61%</f>
        <v>96.05276718540658</v>
      </c>
      <c r="X61" s="271">
        <f>G61/F61%</f>
        <v>14.463519313304721</v>
      </c>
      <c r="Y61" s="138"/>
      <c r="Z61" s="138"/>
      <c r="AH61" s="138"/>
      <c r="AI61" s="138"/>
      <c r="AJ61" s="138"/>
      <c r="AK61" s="138"/>
      <c r="AL61" s="138"/>
      <c r="AM61" s="138"/>
      <c r="AN61" s="138"/>
      <c r="AO61" s="138"/>
      <c r="AP61" s="138"/>
      <c r="AQ61" s="138"/>
      <c r="AR61" s="137"/>
      <c r="AS61" s="137"/>
      <c r="AT61" s="137"/>
      <c r="AU61" s="137"/>
      <c r="AV61" s="137"/>
      <c r="AW61" s="137"/>
      <c r="AX61" s="137"/>
      <c r="AY61" s="137"/>
      <c r="AZ61" s="137"/>
    </row>
    <row r="62" spans="1:52" s="28" customFormat="1" ht="23.25" customHeight="1" thickBot="1">
      <c r="A62" s="937"/>
      <c r="B62" s="944" t="str">
        <f>F60</f>
        <v>ОБРАЗОВАНИЕ</v>
      </c>
      <c r="C62" s="939"/>
      <c r="D62" s="38" t="s">
        <v>18</v>
      </c>
      <c r="E62" s="79">
        <f>'Приложение 1 (ОТЧЕТНЫЙ ПЕРИОД)'!E371</f>
        <v>0</v>
      </c>
      <c r="F62" s="79">
        <f>'Приложение 1 (ОТЧЕТНЫЙ ПЕРИОД)'!F371</f>
        <v>0</v>
      </c>
      <c r="G62" s="79">
        <f>'Приложение 1 (ОТЧЕТНЫЙ ПЕРИОД)'!G371</f>
        <v>0</v>
      </c>
      <c r="H62" s="79">
        <f>'Приложение 1 (ОТЧЕТНЫЙ ПЕРИОД)'!H371</f>
        <v>0</v>
      </c>
      <c r="I62" s="79">
        <f>'Приложение 1 (ОТЧЕТНЫЙ ПЕРИОД)'!I371</f>
        <v>0</v>
      </c>
      <c r="J62" s="1127"/>
      <c r="K62" s="82">
        <f>'Приложение 1 (ОТЧЕТНЫЙ ПЕРИОД)'!K371</f>
        <v>0</v>
      </c>
      <c r="L62" s="79">
        <f>'Приложение 1 (ОТЧЕТНЫЙ ПЕРИОД)'!L371</f>
        <v>0</v>
      </c>
      <c r="M62" s="79">
        <f>'Приложение 1 (ОТЧЕТНЫЙ ПЕРИОД)'!M371</f>
        <v>0</v>
      </c>
      <c r="N62" s="84">
        <f>'Приложение 1 (ОТЧЕТНЫЙ ПЕРИОД)'!N371</f>
        <v>0</v>
      </c>
      <c r="O62" s="137"/>
      <c r="P62" s="215"/>
      <c r="Q62" s="138"/>
      <c r="R62" s="1158"/>
      <c r="S62" s="156"/>
      <c r="T62" s="156"/>
      <c r="U62" s="279"/>
      <c r="V62" s="279"/>
      <c r="W62" s="276"/>
      <c r="X62" s="272"/>
      <c r="Y62" s="138"/>
      <c r="Z62" s="138"/>
      <c r="AH62" s="138"/>
      <c r="AI62" s="138"/>
      <c r="AJ62" s="138"/>
      <c r="AK62" s="138"/>
      <c r="AL62" s="138"/>
      <c r="AM62" s="138"/>
      <c r="AN62" s="138"/>
      <c r="AO62" s="138"/>
      <c r="AP62" s="138"/>
      <c r="AQ62" s="138"/>
      <c r="AR62" s="137"/>
      <c r="AS62" s="137"/>
      <c r="AT62" s="137"/>
      <c r="AU62" s="137"/>
      <c r="AV62" s="137"/>
      <c r="AW62" s="137"/>
      <c r="AX62" s="137"/>
      <c r="AY62" s="137"/>
      <c r="AZ62" s="137"/>
    </row>
    <row r="63" spans="1:52" s="28" customFormat="1" ht="23.25" customHeight="1" thickBot="1">
      <c r="A63" s="937"/>
      <c r="B63" s="1129"/>
      <c r="C63" s="939"/>
      <c r="D63" s="38" t="s">
        <v>10</v>
      </c>
      <c r="E63" s="79">
        <f>'Приложение 1 (ОТЧЕТНЫЙ ПЕРИОД)'!E372</f>
        <v>9.6199999999999992</v>
      </c>
      <c r="F63" s="79">
        <f>'Приложение 1 (ОТЧЕТНЫЙ ПЕРИОД)'!F372</f>
        <v>5.8</v>
      </c>
      <c r="G63" s="79">
        <f>'Приложение 1 (ОТЧЕТНЫЙ ПЕРИОД)'!G372</f>
        <v>1.1800000000000002</v>
      </c>
      <c r="H63" s="79">
        <f>'Приложение 1 (ОТЧЕТНЫЙ ПЕРИОД)'!H372</f>
        <v>9.7200000000000006</v>
      </c>
      <c r="I63" s="79">
        <f>'Приложение 1 (ОТЧЕТНЫЙ ПЕРИОД)'!I372</f>
        <v>10.020000000000001</v>
      </c>
      <c r="J63" s="1127"/>
      <c r="K63" s="82">
        <f>'Приложение 1 (ОТЧЕТНЫЙ ПЕРИОД)'!K372</f>
        <v>7.4399999999999995</v>
      </c>
      <c r="L63" s="79">
        <f>'Приложение 1 (ОТЧЕТНЫЙ ПЕРИОД)'!L372</f>
        <v>10.220000000000001</v>
      </c>
      <c r="M63" s="79">
        <f>'Приложение 1 (ОТЧЕТНЫЙ ПЕРИОД)'!M372</f>
        <v>10.42</v>
      </c>
      <c r="N63" s="84">
        <f>'Приложение 1 (ОТЧЕТНЫЙ ПЕРИОД)'!N372</f>
        <v>57.44</v>
      </c>
      <c r="O63" s="137"/>
      <c r="P63" s="215"/>
      <c r="Q63" s="138"/>
      <c r="R63" s="1158"/>
      <c r="S63" s="156"/>
      <c r="T63" s="156"/>
      <c r="U63" s="279"/>
      <c r="V63" s="279"/>
      <c r="W63" s="276"/>
      <c r="X63" s="272"/>
      <c r="Y63" s="138"/>
      <c r="Z63" s="138"/>
      <c r="AH63" s="138"/>
      <c r="AI63" s="138"/>
      <c r="AJ63" s="138"/>
      <c r="AK63" s="138"/>
      <c r="AL63" s="138"/>
      <c r="AM63" s="138"/>
      <c r="AN63" s="138"/>
      <c r="AO63" s="138"/>
      <c r="AP63" s="138"/>
      <c r="AQ63" s="138"/>
      <c r="AR63" s="137"/>
      <c r="AS63" s="137"/>
      <c r="AT63" s="137"/>
      <c r="AU63" s="137"/>
      <c r="AV63" s="137"/>
      <c r="AW63" s="137"/>
      <c r="AX63" s="137"/>
      <c r="AY63" s="137"/>
      <c r="AZ63" s="137"/>
    </row>
    <row r="64" spans="1:52" s="28" customFormat="1" ht="23.25" customHeight="1" thickBot="1">
      <c r="A64" s="938"/>
      <c r="B64" s="1130"/>
      <c r="C64" s="940"/>
      <c r="D64" s="72" t="s">
        <v>11</v>
      </c>
      <c r="E64" s="85">
        <f>'Приложение 1 (ОТЧЕТНЫЙ ПЕРИОД)'!E373</f>
        <v>87.41</v>
      </c>
      <c r="F64" s="85">
        <f>'Приложение 1 (ОТЧЕТНЫЙ ПЕРИОД)'!F373</f>
        <v>87.4</v>
      </c>
      <c r="G64" s="85">
        <f>'Приложение 1 (ОТЧЕТНЫЙ ПЕРИОД)'!G373</f>
        <v>12.3</v>
      </c>
      <c r="H64" s="85">
        <f>'Приложение 1 (ОТЧЕТНЫЙ ПЕРИОД)'!H373</f>
        <v>88.41</v>
      </c>
      <c r="I64" s="85">
        <f>'Приложение 1 (ОТЧЕТНЫЙ ПЕРИОД)'!I373</f>
        <v>89.41</v>
      </c>
      <c r="J64" s="1128"/>
      <c r="K64" s="82">
        <f>'Приложение 1 (ОТЧЕТНЫЙ ПЕРИОД)'!K373</f>
        <v>54.7</v>
      </c>
      <c r="L64" s="85">
        <f>'Приложение 1 (ОТЧЕТНЫЙ ПЕРИОД)'!L373</f>
        <v>90.41</v>
      </c>
      <c r="M64" s="85">
        <f>'Приложение 1 (ОТЧЕТНЫЙ ПЕРИОД)'!M373</f>
        <v>91.41</v>
      </c>
      <c r="N64" s="86">
        <f>'Приложение 1 (ОТЧЕТНЫЙ ПЕРИОД)'!N373</f>
        <v>501.75</v>
      </c>
      <c r="O64" s="137"/>
      <c r="P64" s="215"/>
      <c r="Q64" s="138"/>
      <c r="R64" s="1159"/>
      <c r="S64" s="157"/>
      <c r="T64" s="157"/>
      <c r="U64" s="280"/>
      <c r="V64" s="280"/>
      <c r="W64" s="277"/>
      <c r="X64" s="273"/>
      <c r="Y64" s="138"/>
      <c r="Z64" s="138"/>
      <c r="AH64" s="138"/>
      <c r="AI64" s="138"/>
      <c r="AJ64" s="138"/>
      <c r="AK64" s="138"/>
      <c r="AL64" s="138"/>
      <c r="AM64" s="138"/>
      <c r="AN64" s="138"/>
      <c r="AO64" s="138"/>
      <c r="AP64" s="138"/>
      <c r="AQ64" s="138"/>
      <c r="AR64" s="137"/>
      <c r="AS64" s="137"/>
      <c r="AT64" s="137"/>
      <c r="AU64" s="137"/>
      <c r="AV64" s="137"/>
      <c r="AW64" s="137"/>
      <c r="AX64" s="137"/>
      <c r="AY64" s="137"/>
      <c r="AZ64" s="137"/>
    </row>
    <row r="65" spans="1:52" s="28" customFormat="1" ht="23.25">
      <c r="A65"/>
      <c r="B65"/>
      <c r="C65" s="90"/>
      <c r="D65" s="91" t="s">
        <v>65</v>
      </c>
      <c r="E65" s="92">
        <f>E62+E63+E64</f>
        <v>97.03</v>
      </c>
      <c r="F65" s="92">
        <f>F62+F63+F64</f>
        <v>93.2</v>
      </c>
      <c r="G65" s="92">
        <f>G62+G63+G64</f>
        <v>13.48</v>
      </c>
      <c r="H65" s="92">
        <f>H62+H63+H64</f>
        <v>98.13</v>
      </c>
      <c r="I65" s="92">
        <f>I62+I63+I64</f>
        <v>99.429999999999993</v>
      </c>
      <c r="J65" s="92"/>
      <c r="K65" s="92">
        <f>K62+K63+K64</f>
        <v>62.14</v>
      </c>
      <c r="L65" s="92">
        <f>L62+L63+L64</f>
        <v>100.63</v>
      </c>
      <c r="M65" s="92">
        <f>M62+M63+M64</f>
        <v>101.83</v>
      </c>
      <c r="N65" s="92">
        <f>N62+N63+N64</f>
        <v>559.19000000000005</v>
      </c>
      <c r="O65" s="142"/>
      <c r="P65" s="219">
        <f>SUM(E65:O65)</f>
        <v>1225.06</v>
      </c>
      <c r="Q65" s="138"/>
      <c r="R65" s="138"/>
      <c r="S65" s="130"/>
      <c r="T65" s="130"/>
      <c r="U65" s="281"/>
      <c r="V65" s="281"/>
      <c r="W65" s="274"/>
      <c r="X65" s="274"/>
      <c r="Y65" s="138"/>
      <c r="Z65" s="138"/>
      <c r="AA65" s="138"/>
      <c r="AB65" s="130"/>
      <c r="AC65" s="130"/>
      <c r="AD65" s="130"/>
      <c r="AE65" s="130"/>
      <c r="AF65" s="138"/>
      <c r="AG65" s="138"/>
      <c r="AH65" s="138"/>
      <c r="AI65" s="138"/>
      <c r="AJ65" s="138"/>
      <c r="AK65" s="138"/>
      <c r="AL65" s="138"/>
      <c r="AM65" s="138"/>
      <c r="AN65" s="138"/>
      <c r="AO65" s="138"/>
      <c r="AP65" s="138"/>
      <c r="AQ65" s="138"/>
      <c r="AR65" s="137"/>
      <c r="AS65" s="137"/>
      <c r="AT65" s="137"/>
      <c r="AU65" s="137"/>
      <c r="AV65" s="137"/>
      <c r="AW65" s="137"/>
      <c r="AX65" s="137"/>
      <c r="AY65" s="137"/>
      <c r="AZ65" s="137"/>
    </row>
    <row r="66" spans="1:52" s="28" customFormat="1" ht="24" thickBot="1">
      <c r="A66"/>
      <c r="B66"/>
      <c r="C66"/>
      <c r="D66" s="89" t="s">
        <v>65</v>
      </c>
      <c r="E66" s="88">
        <f>E65-E61</f>
        <v>0</v>
      </c>
      <c r="F66" s="88">
        <f>F65-F61</f>
        <v>0</v>
      </c>
      <c r="G66" s="88">
        <f>G65-G61</f>
        <v>0</v>
      </c>
      <c r="H66" s="88">
        <f>H65-H61</f>
        <v>0</v>
      </c>
      <c r="I66" s="88">
        <f>I65-I61</f>
        <v>0</v>
      </c>
      <c r="J66" s="88"/>
      <c r="K66" s="88">
        <f>K65-K61</f>
        <v>0</v>
      </c>
      <c r="L66" s="88">
        <f>L65-L61</f>
        <v>0</v>
      </c>
      <c r="M66" s="88">
        <f>M65-M61</f>
        <v>0</v>
      </c>
      <c r="N66" s="88">
        <f>N65-N61</f>
        <v>0</v>
      </c>
      <c r="O66" s="134"/>
      <c r="P66" s="218">
        <f>SUM(E66:O66)</f>
        <v>0</v>
      </c>
      <c r="Q66" s="138"/>
      <c r="R66" s="138"/>
      <c r="S66" s="130"/>
      <c r="T66" s="130"/>
      <c r="U66" s="281"/>
      <c r="V66" s="281"/>
      <c r="W66" s="274"/>
      <c r="X66" s="274"/>
      <c r="Y66" s="138"/>
      <c r="Z66" s="138"/>
      <c r="AA66" s="138"/>
      <c r="AB66" s="130"/>
      <c r="AC66" s="130"/>
      <c r="AD66" s="130"/>
      <c r="AE66" s="130"/>
      <c r="AF66" s="138"/>
      <c r="AG66" s="138"/>
      <c r="AH66" s="138"/>
      <c r="AI66" s="138"/>
      <c r="AJ66" s="138"/>
      <c r="AK66" s="138"/>
      <c r="AL66" s="138"/>
      <c r="AM66" s="138"/>
      <c r="AN66" s="138"/>
      <c r="AO66" s="138"/>
      <c r="AP66" s="138"/>
      <c r="AQ66" s="138"/>
      <c r="AR66" s="137"/>
      <c r="AS66" s="137"/>
      <c r="AT66" s="137"/>
      <c r="AU66" s="137"/>
      <c r="AV66" s="137"/>
      <c r="AW66" s="137"/>
      <c r="AX66" s="137"/>
      <c r="AY66" s="137"/>
      <c r="AZ66" s="137"/>
    </row>
    <row r="67" spans="1:52" s="28" customFormat="1" ht="57.75" customHeight="1" thickBot="1">
      <c r="A67" s="51"/>
      <c r="B67" s="52"/>
      <c r="C67" s="52"/>
      <c r="D67" s="52"/>
      <c r="E67" s="77" t="s">
        <v>85</v>
      </c>
      <c r="F67" s="76" t="s">
        <v>55</v>
      </c>
      <c r="G67" s="78"/>
      <c r="H67" s="52"/>
      <c r="I67" s="52"/>
      <c r="J67" s="52"/>
      <c r="K67" s="52"/>
      <c r="L67" s="52"/>
      <c r="M67" s="52"/>
      <c r="N67" s="53"/>
      <c r="O67" s="137"/>
      <c r="P67" s="215"/>
      <c r="Q67" s="138"/>
      <c r="R67" s="138"/>
      <c r="S67" s="130"/>
      <c r="T67" s="130"/>
      <c r="U67" s="281"/>
      <c r="V67" s="281"/>
      <c r="W67" s="274"/>
      <c r="X67" s="274"/>
      <c r="Y67" s="138"/>
      <c r="Z67" s="138"/>
      <c r="AA67" s="138"/>
      <c r="AB67" s="130"/>
      <c r="AC67" s="130"/>
      <c r="AD67" s="130"/>
      <c r="AE67" s="130"/>
      <c r="AF67" s="138"/>
      <c r="AG67" s="138"/>
      <c r="AH67" s="138"/>
      <c r="AI67" s="138"/>
      <c r="AJ67" s="138"/>
      <c r="AK67" s="138"/>
      <c r="AL67" s="138"/>
      <c r="AM67" s="138"/>
      <c r="AN67" s="138"/>
      <c r="AO67" s="138"/>
      <c r="AP67" s="138"/>
      <c r="AQ67" s="138"/>
      <c r="AR67" s="137"/>
      <c r="AS67" s="137"/>
      <c r="AT67" s="137"/>
      <c r="AU67" s="137"/>
      <c r="AV67" s="137"/>
      <c r="AW67" s="137"/>
      <c r="AX67" s="137"/>
      <c r="AY67" s="137"/>
      <c r="AZ67" s="137"/>
    </row>
    <row r="68" spans="1:52" s="28" customFormat="1" ht="41.25" thickBot="1">
      <c r="A68" s="1075" t="str">
        <f>E67</f>
        <v>IV.</v>
      </c>
      <c r="B68" s="55" t="s">
        <v>51</v>
      </c>
      <c r="C68" s="1150"/>
      <c r="D68" s="37" t="s">
        <v>9</v>
      </c>
      <c r="E68" s="82">
        <f>'Приложение 1 (ОТЧЕТНЫЙ ПЕРИОД)'!E395</f>
        <v>24.63</v>
      </c>
      <c r="F68" s="82">
        <f>'Приложение 1 (ОТЧЕТНЫЙ ПЕРИОД)'!F395</f>
        <v>7.0729999999999995</v>
      </c>
      <c r="G68" s="82">
        <f>'Приложение 1 (ОТЧЕТНЫЙ ПЕРИОД)'!G395</f>
        <v>6.6000000000000003E-2</v>
      </c>
      <c r="H68" s="82">
        <f>'Приложение 1 (ОТЧЕТНЫЙ ПЕРИОД)'!H395</f>
        <v>35.585363999999998</v>
      </c>
      <c r="I68" s="82">
        <f>'Приложение 1 (ОТЧЕТНЫЙ ПЕРИОД)'!I395</f>
        <v>36.585363999999998</v>
      </c>
      <c r="J68" s="1126"/>
      <c r="K68" s="82">
        <f>'Приложение 1 (ОТЧЕТНЫЙ ПЕРИОД)'!K395</f>
        <v>26.442</v>
      </c>
      <c r="L68" s="82">
        <f>'Приложение 1 (ОТЧЕТНЫЙ ПЕРИОД)'!L395</f>
        <v>24.390242999999998</v>
      </c>
      <c r="M68" s="82">
        <f>'Приложение 1 (ОТЧЕТНЫЙ ПЕРИОД)'!M395</f>
        <v>25.244413999999999</v>
      </c>
      <c r="N68" s="83">
        <f>'Приложение 1 (ОТЧЕТНЫЙ ПЕРИОД)'!N395</f>
        <v>172.87738500000003</v>
      </c>
      <c r="O68" s="137"/>
      <c r="P68" s="215"/>
      <c r="Q68" s="138"/>
      <c r="R68" s="1157" t="str">
        <f>B69</f>
        <v>ЖИЛЬЕ И ГОРОДСКАЯ СРЕДА</v>
      </c>
      <c r="S68" s="158" t="str">
        <f>D68</f>
        <v>Всего</v>
      </c>
      <c r="T68" s="275">
        <f>E68</f>
        <v>24.63</v>
      </c>
      <c r="U68" s="275">
        <f t="shared" ref="U68:V68" si="26">F68</f>
        <v>7.0729999999999995</v>
      </c>
      <c r="V68" s="275">
        <f t="shared" si="26"/>
        <v>6.6000000000000003E-2</v>
      </c>
      <c r="W68" s="275">
        <f>F68/E68%</f>
        <v>28.717011774259031</v>
      </c>
      <c r="X68" s="271">
        <f>G68/F68%</f>
        <v>0.93312597200622083</v>
      </c>
      <c r="Y68" s="138"/>
      <c r="Z68" s="138"/>
      <c r="AH68" s="138"/>
      <c r="AI68" s="138"/>
      <c r="AJ68" s="138"/>
      <c r="AK68" s="138"/>
      <c r="AL68" s="138"/>
      <c r="AM68" s="138"/>
      <c r="AN68" s="138"/>
      <c r="AO68" s="138"/>
      <c r="AP68" s="138"/>
      <c r="AQ68" s="138"/>
      <c r="AR68" s="137"/>
      <c r="AS68" s="137"/>
      <c r="AT68" s="137"/>
      <c r="AU68" s="137"/>
      <c r="AV68" s="137"/>
      <c r="AW68" s="137"/>
      <c r="AX68" s="137"/>
      <c r="AY68" s="137"/>
      <c r="AZ68" s="137"/>
    </row>
    <row r="69" spans="1:52" s="28" customFormat="1" ht="20.25" customHeight="1" thickBot="1">
      <c r="A69" s="1076"/>
      <c r="B69" s="944" t="str">
        <f>F67</f>
        <v>ЖИЛЬЕ И ГОРОДСКАЯ СРЕДА</v>
      </c>
      <c r="C69" s="1151"/>
      <c r="D69" s="38" t="s">
        <v>18</v>
      </c>
      <c r="E69" s="79">
        <f>'Приложение 1 (ОТЧЕТНЫЙ ПЕРИОД)'!E396</f>
        <v>23.4024</v>
      </c>
      <c r="F69" s="79">
        <f>'Приложение 1 (ОТЧЕТНЫЙ ПЕРИОД)'!F396</f>
        <v>6.726</v>
      </c>
      <c r="G69" s="79">
        <f>'Приложение 1 (ОТЧЕТНЫЙ ПЕРИОД)'!G396</f>
        <v>0</v>
      </c>
      <c r="H69" s="79">
        <f>'Приложение 1 (ОТЧЕТНЫЙ ПЕРИОД)'!H396</f>
        <v>34.418742999999999</v>
      </c>
      <c r="I69" s="79">
        <f>'Приложение 1 (ОТЧЕТНЫЙ ПЕРИОД)'!I396</f>
        <v>34.418742999999999</v>
      </c>
      <c r="J69" s="1127"/>
      <c r="K69" s="82">
        <f>'Приложение 1 (ОТЧЕТНЫЙ ПЕРИОД)'!K396</f>
        <v>25.783999999999999</v>
      </c>
      <c r="L69" s="79">
        <f>'Приложение 1 (ОТЧЕТНЫЙ ПЕРИОД)'!L396</f>
        <v>22.945829</v>
      </c>
      <c r="M69" s="79">
        <f>'Приложение 1 (ОТЧЕТНЫЙ ПЕРИОД)'!M396</f>
        <v>23.8</v>
      </c>
      <c r="N69" s="84">
        <f>'Приложение 1 (ОТЧЕТНЫЙ ПЕРИОД)'!N396</f>
        <v>164.76971500000002</v>
      </c>
      <c r="O69" s="137"/>
      <c r="P69" s="215"/>
      <c r="Q69" s="138"/>
      <c r="R69" s="1158"/>
      <c r="S69" s="156"/>
      <c r="T69" s="279"/>
      <c r="U69" s="279"/>
      <c r="V69" s="279"/>
      <c r="W69" s="276"/>
      <c r="X69" s="272"/>
      <c r="Y69" s="138"/>
      <c r="Z69" s="138"/>
      <c r="AH69" s="138"/>
      <c r="AI69" s="138"/>
      <c r="AJ69" s="138"/>
      <c r="AK69" s="138"/>
      <c r="AL69" s="138"/>
      <c r="AM69" s="138"/>
      <c r="AN69" s="138"/>
      <c r="AO69" s="138"/>
      <c r="AP69" s="138"/>
      <c r="AQ69" s="138"/>
      <c r="AR69" s="137"/>
      <c r="AS69" s="137"/>
      <c r="AT69" s="137"/>
      <c r="AU69" s="137"/>
      <c r="AV69" s="137"/>
      <c r="AW69" s="137"/>
      <c r="AX69" s="137"/>
      <c r="AY69" s="137"/>
      <c r="AZ69" s="137"/>
    </row>
    <row r="70" spans="1:52" s="28" customFormat="1" ht="20.25" customHeight="1" thickBot="1">
      <c r="A70" s="1076"/>
      <c r="B70" s="944"/>
      <c r="C70" s="1151"/>
      <c r="D70" s="38" t="s">
        <v>10</v>
      </c>
      <c r="E70" s="79">
        <f>'Приложение 1 (ОТЧЕТНЫЙ ПЕРИОД)'!E397</f>
        <v>0.47759999999999997</v>
      </c>
      <c r="F70" s="79">
        <f>'Приложение 1 (ОТЧЕТНЫЙ ПЕРИОД)'!F397</f>
        <v>0.13500000000000001</v>
      </c>
      <c r="G70" s="79">
        <f>'Приложение 1 (ОТЧЕТНЫЙ ПЕРИОД)'!G397</f>
        <v>0</v>
      </c>
      <c r="H70" s="79">
        <f>'Приложение 1 (ОТЧЕТНЫЙ ПЕРИОД)'!H397</f>
        <v>0.66662100000000002</v>
      </c>
      <c r="I70" s="79">
        <f>'Приложение 1 (ОТЧЕТНЫЙ ПЕРИОД)'!I397</f>
        <v>0.66662100000000002</v>
      </c>
      <c r="J70" s="1127"/>
      <c r="K70" s="82">
        <f>'Приложение 1 (ОТЧЕТНЫЙ ПЕРИОД)'!K397</f>
        <v>0.52600000000000002</v>
      </c>
      <c r="L70" s="79">
        <f>'Приложение 1 (ОТЧЕТНЫЙ ПЕРИОД)'!L397</f>
        <v>0.44441399999999998</v>
      </c>
      <c r="M70" s="79">
        <f>'Приложение 1 (ОТЧЕТНЫЙ ПЕРИОД)'!M397</f>
        <v>0.44441399999999998</v>
      </c>
      <c r="N70" s="84">
        <f>'Приложение 1 (ОТЧЕТНЫЙ ПЕРИОД)'!N397</f>
        <v>3.22567</v>
      </c>
      <c r="O70" s="137"/>
      <c r="P70" s="215"/>
      <c r="Q70" s="138"/>
      <c r="R70" s="1158"/>
      <c r="S70" s="156"/>
      <c r="T70" s="279"/>
      <c r="U70" s="279"/>
      <c r="V70" s="279"/>
      <c r="W70" s="276"/>
      <c r="X70" s="272"/>
      <c r="Y70" s="138"/>
      <c r="Z70" s="138"/>
      <c r="AH70" s="138"/>
      <c r="AI70" s="138"/>
      <c r="AJ70" s="138"/>
      <c r="AK70" s="138"/>
      <c r="AL70" s="138"/>
      <c r="AM70" s="138"/>
      <c r="AN70" s="138"/>
      <c r="AO70" s="138"/>
      <c r="AP70" s="138"/>
      <c r="AQ70" s="138"/>
      <c r="AR70" s="137"/>
      <c r="AS70" s="137"/>
      <c r="AT70" s="137"/>
      <c r="AU70" s="137"/>
      <c r="AV70" s="137"/>
      <c r="AW70" s="137"/>
      <c r="AX70" s="137"/>
      <c r="AY70" s="137"/>
      <c r="AZ70" s="137"/>
    </row>
    <row r="71" spans="1:52" s="28" customFormat="1" ht="21" customHeight="1" thickBot="1">
      <c r="A71" s="1149"/>
      <c r="B71" s="1153"/>
      <c r="C71" s="1152"/>
      <c r="D71" s="72" t="s">
        <v>11</v>
      </c>
      <c r="E71" s="85">
        <f>'Приложение 1 (ОТЧЕТНЫЙ ПЕРИОД)'!E398</f>
        <v>0.75</v>
      </c>
      <c r="F71" s="85">
        <f>'Приложение 1 (ОТЧЕТНЫЙ ПЕРИОД)'!F398</f>
        <v>0.21199999999999999</v>
      </c>
      <c r="G71" s="85">
        <f>'Приложение 1 (ОТЧЕТНЫЙ ПЕРИОД)'!G398</f>
        <v>6.6000000000000003E-2</v>
      </c>
      <c r="H71" s="85">
        <f>'Приложение 1 (ОТЧЕТНЫЙ ПЕРИОД)'!H398</f>
        <v>0.5</v>
      </c>
      <c r="I71" s="85">
        <f>'Приложение 1 (ОТЧЕТНЫЙ ПЕРИОД)'!I398</f>
        <v>1.5</v>
      </c>
      <c r="J71" s="1128"/>
      <c r="K71" s="82">
        <f>'Приложение 1 (ОТЧЕТНЫЙ ПЕРИОД)'!K398</f>
        <v>0.13200000000000001</v>
      </c>
      <c r="L71" s="85">
        <f>'Приложение 1 (ОТЧЕТНЫЙ ПЕРИОД)'!L398</f>
        <v>1</v>
      </c>
      <c r="M71" s="85">
        <f>'Приложение 1 (ОТЧЕТНЫЙ ПЕРИОД)'!M398</f>
        <v>1</v>
      </c>
      <c r="N71" s="86">
        <f>'Приложение 1 (ОТЧЕТНЫЙ ПЕРИОД)'!N398</f>
        <v>4.8819999999999997</v>
      </c>
      <c r="O71" s="137"/>
      <c r="P71" s="215"/>
      <c r="Q71" s="138"/>
      <c r="R71" s="1159"/>
      <c r="S71" s="157"/>
      <c r="T71" s="280"/>
      <c r="U71" s="280"/>
      <c r="V71" s="280"/>
      <c r="W71" s="277"/>
      <c r="X71" s="273"/>
      <c r="Y71" s="138"/>
      <c r="Z71" s="138"/>
      <c r="AH71" s="138"/>
      <c r="AI71" s="138"/>
      <c r="AJ71" s="138"/>
      <c r="AK71" s="138"/>
      <c r="AL71" s="138"/>
      <c r="AM71" s="138"/>
      <c r="AN71" s="138"/>
      <c r="AO71" s="138"/>
      <c r="AP71" s="138"/>
      <c r="AQ71" s="138"/>
      <c r="AR71" s="137"/>
      <c r="AS71" s="137"/>
      <c r="AT71" s="137"/>
      <c r="AU71" s="137"/>
      <c r="AV71" s="137"/>
      <c r="AW71" s="137"/>
      <c r="AX71" s="137"/>
      <c r="AY71" s="137"/>
      <c r="AZ71" s="137"/>
    </row>
    <row r="72" spans="1:52" s="28" customFormat="1" ht="23.25">
      <c r="A72"/>
      <c r="B72"/>
      <c r="C72" s="90"/>
      <c r="D72" s="91" t="s">
        <v>65</v>
      </c>
      <c r="E72" s="92">
        <f>E69+E70+E71</f>
        <v>24.63</v>
      </c>
      <c r="F72" s="92">
        <f>F69+F70+F71</f>
        <v>7.0729999999999995</v>
      </c>
      <c r="G72" s="92">
        <f>G69+G70+G71</f>
        <v>6.6000000000000003E-2</v>
      </c>
      <c r="H72" s="92">
        <f>H69+H70+H71</f>
        <v>35.585363999999998</v>
      </c>
      <c r="I72" s="92">
        <f>I69+I70+I71</f>
        <v>36.585363999999998</v>
      </c>
      <c r="J72" s="92"/>
      <c r="K72" s="92">
        <f>K69+K70+K71</f>
        <v>26.442</v>
      </c>
      <c r="L72" s="92">
        <f>L69+L70+L71</f>
        <v>24.390242999999998</v>
      </c>
      <c r="M72" s="92">
        <f>M69+M70+M71</f>
        <v>25.244413999999999</v>
      </c>
      <c r="N72" s="92">
        <f>N69+N70+N71</f>
        <v>172.87738500000003</v>
      </c>
      <c r="O72" s="142"/>
      <c r="P72" s="219">
        <f>SUM(E72:O72)</f>
        <v>352.89377000000002</v>
      </c>
      <c r="Q72" s="138"/>
      <c r="R72" s="138"/>
      <c r="S72" s="130"/>
      <c r="T72" s="281"/>
      <c r="U72" s="281"/>
      <c r="V72" s="281"/>
      <c r="W72" s="274"/>
      <c r="X72" s="274"/>
      <c r="Y72" s="138"/>
      <c r="Z72" s="138"/>
      <c r="AA72" s="138"/>
      <c r="AB72" s="130"/>
      <c r="AC72" s="130"/>
      <c r="AD72" s="130"/>
      <c r="AE72" s="130"/>
      <c r="AF72" s="138"/>
      <c r="AG72" s="138"/>
      <c r="AH72" s="138"/>
      <c r="AI72" s="138"/>
      <c r="AJ72" s="138"/>
      <c r="AK72" s="138"/>
      <c r="AL72" s="138"/>
      <c r="AM72" s="138"/>
      <c r="AN72" s="138"/>
      <c r="AO72" s="138"/>
      <c r="AP72" s="138"/>
      <c r="AQ72" s="138"/>
      <c r="AR72" s="137"/>
      <c r="AS72" s="137"/>
      <c r="AT72" s="137"/>
      <c r="AU72" s="137"/>
      <c r="AV72" s="137"/>
      <c r="AW72" s="137"/>
      <c r="AX72" s="137"/>
      <c r="AY72" s="137"/>
      <c r="AZ72" s="137"/>
    </row>
    <row r="73" spans="1:52" s="28" customFormat="1" ht="24" thickBot="1">
      <c r="A73"/>
      <c r="B73"/>
      <c r="C73"/>
      <c r="D73" s="89" t="s">
        <v>65</v>
      </c>
      <c r="E73" s="88">
        <f>E72-E68</f>
        <v>0</v>
      </c>
      <c r="F73" s="88">
        <f>F72-F68</f>
        <v>0</v>
      </c>
      <c r="G73" s="88">
        <f>G72-G68</f>
        <v>0</v>
      </c>
      <c r="H73" s="88">
        <f>H72-H68</f>
        <v>0</v>
      </c>
      <c r="I73" s="88">
        <f>I72-I68</f>
        <v>0</v>
      </c>
      <c r="J73" s="88"/>
      <c r="K73" s="88">
        <f>K72-K68</f>
        <v>0</v>
      </c>
      <c r="L73" s="88">
        <f>L72-L68</f>
        <v>0</v>
      </c>
      <c r="M73" s="88">
        <f>M72-M68</f>
        <v>0</v>
      </c>
      <c r="N73" s="88">
        <f>N72-N68</f>
        <v>0</v>
      </c>
      <c r="O73" s="134"/>
      <c r="P73" s="218">
        <f>SUM(E73:O73)</f>
        <v>0</v>
      </c>
      <c r="Q73" s="138"/>
      <c r="R73" s="138"/>
      <c r="S73" s="130"/>
      <c r="T73" s="281"/>
      <c r="U73" s="281"/>
      <c r="V73" s="281"/>
      <c r="W73" s="274"/>
      <c r="X73" s="274"/>
      <c r="Y73" s="138"/>
      <c r="Z73" s="138"/>
      <c r="AA73" s="138"/>
      <c r="AB73" s="130"/>
      <c r="AC73" s="130"/>
      <c r="AD73" s="130"/>
      <c r="AE73" s="130"/>
      <c r="AF73" s="138"/>
      <c r="AG73" s="138"/>
      <c r="AH73" s="138"/>
      <c r="AI73" s="138"/>
      <c r="AJ73" s="138"/>
      <c r="AK73" s="138"/>
      <c r="AL73" s="138"/>
      <c r="AM73" s="138"/>
      <c r="AN73" s="138"/>
      <c r="AO73" s="138"/>
      <c r="AP73" s="138"/>
      <c r="AQ73" s="138"/>
      <c r="AR73" s="137"/>
      <c r="AS73" s="137"/>
      <c r="AT73" s="137"/>
      <c r="AU73" s="137"/>
      <c r="AV73" s="137"/>
      <c r="AW73" s="137"/>
      <c r="AX73" s="137"/>
      <c r="AY73" s="137"/>
      <c r="AZ73" s="137"/>
    </row>
    <row r="74" spans="1:52" s="28" customFormat="1" ht="53.25" customHeight="1" thickBot="1">
      <c r="A74" s="51"/>
      <c r="B74" s="52"/>
      <c r="C74" s="52"/>
      <c r="D74" s="52"/>
      <c r="E74" s="77" t="s">
        <v>86</v>
      </c>
      <c r="F74" s="76" t="s">
        <v>56</v>
      </c>
      <c r="G74" s="78"/>
      <c r="H74" s="52"/>
      <c r="I74" s="52"/>
      <c r="J74" s="52"/>
      <c r="K74" s="52"/>
      <c r="L74" s="52"/>
      <c r="M74" s="52"/>
      <c r="N74" s="53"/>
      <c r="O74" s="137"/>
      <c r="P74" s="215"/>
      <c r="Q74" s="138"/>
      <c r="R74" s="138"/>
      <c r="S74" s="130"/>
      <c r="T74" s="281"/>
      <c r="U74" s="281"/>
      <c r="V74" s="281"/>
      <c r="W74" s="274"/>
      <c r="X74" s="274"/>
      <c r="Y74" s="138"/>
      <c r="Z74" s="138"/>
      <c r="AA74" s="138"/>
      <c r="AB74" s="130"/>
      <c r="AC74" s="130"/>
      <c r="AD74" s="130"/>
      <c r="AE74" s="130"/>
      <c r="AF74" s="138"/>
      <c r="AG74" s="138"/>
      <c r="AH74" s="138"/>
      <c r="AI74" s="138"/>
      <c r="AJ74" s="138"/>
      <c r="AK74" s="138"/>
      <c r="AL74" s="138"/>
      <c r="AM74" s="138"/>
      <c r="AN74" s="138"/>
      <c r="AO74" s="138"/>
      <c r="AP74" s="138"/>
      <c r="AQ74" s="138"/>
      <c r="AR74" s="137"/>
      <c r="AS74" s="137"/>
      <c r="AT74" s="137"/>
      <c r="AU74" s="137"/>
      <c r="AV74" s="137"/>
      <c r="AW74" s="137"/>
      <c r="AX74" s="137"/>
      <c r="AY74" s="137"/>
      <c r="AZ74" s="137"/>
    </row>
    <row r="75" spans="1:52" s="28" customFormat="1" ht="41.25" thickBot="1">
      <c r="A75" s="937" t="str">
        <f>E74</f>
        <v>V.</v>
      </c>
      <c r="B75" s="55" t="s">
        <v>51</v>
      </c>
      <c r="C75" s="939"/>
      <c r="D75" s="37" t="s">
        <v>9</v>
      </c>
      <c r="E75" s="82">
        <f>'Приложение 1 (ОТЧЕТНЫЙ ПЕРИОД)'!E416</f>
        <v>2.9</v>
      </c>
      <c r="F75" s="82">
        <f>'Приложение 1 (ОТЧЕТНЫЙ ПЕРИОД)'!F416</f>
        <v>2.9</v>
      </c>
      <c r="G75" s="82">
        <f>'Приложение 1 (ОТЧЕТНЫЙ ПЕРИОД)'!G416</f>
        <v>0.02</v>
      </c>
      <c r="H75" s="82">
        <f>'Приложение 1 (ОТЧЕТНЫЙ ПЕРИОД)'!H416</f>
        <v>65.4208</v>
      </c>
      <c r="I75" s="82">
        <f>'Приложение 1 (ОТЧЕТНЫЙ ПЕРИОД)'!I416</f>
        <v>52.490999999999993</v>
      </c>
      <c r="J75" s="1126"/>
      <c r="K75" s="82">
        <f>'Приложение 1 (ОТЧЕТНЫЙ ПЕРИОД)'!K416</f>
        <v>2.0470000000000002</v>
      </c>
      <c r="L75" s="82">
        <f>'Приложение 1 (ОТЧЕТНЫЙ ПЕРИОД)'!L416</f>
        <v>52.490999999999993</v>
      </c>
      <c r="M75" s="82">
        <f>'Приложение 1 (ОТЧЕТНЫЙ ПЕРИОД)'!M416</f>
        <v>57.215000000000003</v>
      </c>
      <c r="N75" s="83">
        <f>'Приложение 1 (ОТЧЕТНЫЙ ПЕРИОД)'!N416</f>
        <v>232.56480000000002</v>
      </c>
      <c r="O75" s="137"/>
      <c r="P75" s="215"/>
      <c r="Q75" s="138"/>
      <c r="R75" s="1157" t="str">
        <f>B76</f>
        <v>ЭКОЛОГИЯ</v>
      </c>
      <c r="S75" s="158" t="str">
        <f>D75</f>
        <v>Всего</v>
      </c>
      <c r="T75" s="275">
        <f>E75</f>
        <v>2.9</v>
      </c>
      <c r="U75" s="275">
        <f t="shared" ref="U75:V75" si="27">F75</f>
        <v>2.9</v>
      </c>
      <c r="V75" s="275">
        <f t="shared" si="27"/>
        <v>0.02</v>
      </c>
      <c r="W75" s="275">
        <f>F75/E75%</f>
        <v>100</v>
      </c>
      <c r="X75" s="271">
        <f>G75/F75%</f>
        <v>0.68965517241379315</v>
      </c>
      <c r="Y75" s="138"/>
      <c r="Z75" s="138"/>
      <c r="AH75" s="138"/>
      <c r="AI75" s="138"/>
      <c r="AJ75" s="138"/>
      <c r="AK75" s="138"/>
      <c r="AL75" s="138"/>
      <c r="AM75" s="138"/>
      <c r="AN75" s="138"/>
      <c r="AO75" s="138"/>
      <c r="AP75" s="138"/>
      <c r="AQ75" s="138"/>
      <c r="AR75" s="137"/>
      <c r="AS75" s="137"/>
      <c r="AT75" s="137"/>
      <c r="AU75" s="137"/>
      <c r="AV75" s="137"/>
      <c r="AW75" s="137"/>
      <c r="AX75" s="137"/>
      <c r="AY75" s="137"/>
      <c r="AZ75" s="137"/>
    </row>
    <row r="76" spans="1:52" s="28" customFormat="1" ht="23.25" customHeight="1" thickBot="1">
      <c r="A76" s="937"/>
      <c r="B76" s="944" t="str">
        <f>F74</f>
        <v>ЭКОЛОГИЯ</v>
      </c>
      <c r="C76" s="939"/>
      <c r="D76" s="38" t="s">
        <v>18</v>
      </c>
      <c r="E76" s="79">
        <f>'Приложение 1 (ОТЧЕТНЫЙ ПЕРИОД)'!E417</f>
        <v>0</v>
      </c>
      <c r="F76" s="79">
        <f>'Приложение 1 (ОТЧЕТНЫЙ ПЕРИОД)'!F417</f>
        <v>0</v>
      </c>
      <c r="G76" s="79">
        <f>'Приложение 1 (ОТЧЕТНЫЙ ПЕРИОД)'!G417</f>
        <v>0</v>
      </c>
      <c r="H76" s="79">
        <f>'Приложение 1 (ОТЧЕТНЫЙ ПЕРИОД)'!H417</f>
        <v>16.239999999999998</v>
      </c>
      <c r="I76" s="79">
        <f>'Приложение 1 (ОТЧЕТНЫЙ ПЕРИОД)'!I417</f>
        <v>12.18</v>
      </c>
      <c r="J76" s="1127"/>
      <c r="K76" s="82">
        <f>'Приложение 1 (ОТЧЕТНЫЙ ПЕРИОД)'!K417</f>
        <v>0</v>
      </c>
      <c r="L76" s="79">
        <f>'Приложение 1 (ОТЧЕТНЫЙ ПЕРИОД)'!L417</f>
        <v>12.18</v>
      </c>
      <c r="M76" s="79">
        <f>'Приложение 1 (ОТЧЕТНЫЙ ПЕРИОД)'!M417</f>
        <v>16.260000000000002</v>
      </c>
      <c r="N76" s="84">
        <f>'Приложение 1 (ОТЧЕТНЫЙ ПЕРИОД)'!N417</f>
        <v>56.86</v>
      </c>
      <c r="O76" s="137"/>
      <c r="P76" s="215"/>
      <c r="Q76" s="138"/>
      <c r="R76" s="1158"/>
      <c r="S76" s="156"/>
      <c r="T76" s="156"/>
      <c r="U76" s="279"/>
      <c r="V76" s="279"/>
      <c r="W76" s="276"/>
      <c r="X76" s="272"/>
      <c r="Y76" s="138"/>
      <c r="Z76" s="138"/>
      <c r="AH76" s="138"/>
      <c r="AI76" s="138"/>
      <c r="AJ76" s="138"/>
      <c r="AK76" s="138"/>
      <c r="AL76" s="138"/>
      <c r="AM76" s="138"/>
      <c r="AN76" s="138"/>
      <c r="AO76" s="138"/>
      <c r="AP76" s="138"/>
      <c r="AQ76" s="138"/>
      <c r="AR76" s="137"/>
      <c r="AS76" s="137"/>
      <c r="AT76" s="137"/>
      <c r="AU76" s="137"/>
      <c r="AV76" s="137"/>
      <c r="AW76" s="137"/>
      <c r="AX76" s="137"/>
      <c r="AY76" s="137"/>
      <c r="AZ76" s="137"/>
    </row>
    <row r="77" spans="1:52" s="28" customFormat="1" ht="23.25" customHeight="1" thickBot="1">
      <c r="A77" s="937"/>
      <c r="B77" s="1129"/>
      <c r="C77" s="939"/>
      <c r="D77" s="38" t="s">
        <v>10</v>
      </c>
      <c r="E77" s="79">
        <f>'Приложение 1 (ОТЧЕТНЫЙ ПЕРИОД)'!E418</f>
        <v>2.88</v>
      </c>
      <c r="F77" s="79">
        <f>'Приложение 1 (ОТЧЕТНЫЙ ПЕРИОД)'!F418</f>
        <v>2.88</v>
      </c>
      <c r="G77" s="79">
        <f>'Приложение 1 (ОТЧЕТНЫЙ ПЕРИОД)'!G418</f>
        <v>0</v>
      </c>
      <c r="H77" s="79">
        <f>'Приложение 1 (ОТЧЕТНЫЙ ПЕРИОД)'!H418</f>
        <v>43.991999999999997</v>
      </c>
      <c r="I77" s="79">
        <f>'Приложение 1 (ОТЧЕТНЫЙ ПЕРИОД)'!I418</f>
        <v>35.129999999999995</v>
      </c>
      <c r="J77" s="1127"/>
      <c r="K77" s="82">
        <f>'Приложение 1 (ОТЧЕТНЫЙ ПЕРИОД)'!K418</f>
        <v>1.986</v>
      </c>
      <c r="L77" s="79">
        <f>'Приложение 1 (ОТЧЕТНЫЙ ПЕРИОД)'!L418</f>
        <v>35.129999999999995</v>
      </c>
      <c r="M77" s="79">
        <f>'Приложение 1 (ОТЧЕТНЫЙ ПЕРИОД)'!M418</f>
        <v>35.774000000000001</v>
      </c>
      <c r="N77" s="84">
        <f>'Приложение 1 (ОТЧЕТНЫЙ ПЕРИОД)'!N418</f>
        <v>154.892</v>
      </c>
      <c r="O77" s="137"/>
      <c r="P77" s="215"/>
      <c r="Q77" s="138"/>
      <c r="R77" s="1158"/>
      <c r="S77" s="156"/>
      <c r="T77" s="156"/>
      <c r="U77" s="279"/>
      <c r="V77" s="279"/>
      <c r="W77" s="276"/>
      <c r="X77" s="272"/>
      <c r="Y77" s="138"/>
      <c r="Z77" s="138"/>
      <c r="AH77" s="138"/>
      <c r="AI77" s="138"/>
      <c r="AJ77" s="138"/>
      <c r="AK77" s="138"/>
      <c r="AL77" s="138"/>
      <c r="AM77" s="138"/>
      <c r="AN77" s="138"/>
      <c r="AO77" s="138"/>
      <c r="AP77" s="138"/>
      <c r="AQ77" s="138"/>
      <c r="AR77" s="137"/>
      <c r="AS77" s="137"/>
      <c r="AT77" s="137"/>
      <c r="AU77" s="137"/>
      <c r="AV77" s="137"/>
      <c r="AW77" s="137"/>
      <c r="AX77" s="137"/>
      <c r="AY77" s="137"/>
      <c r="AZ77" s="137"/>
    </row>
    <row r="78" spans="1:52" s="28" customFormat="1" ht="23.25" customHeight="1" thickBot="1">
      <c r="A78" s="938"/>
      <c r="B78" s="1130"/>
      <c r="C78" s="940"/>
      <c r="D78" s="72" t="s">
        <v>11</v>
      </c>
      <c r="E78" s="85">
        <f>'Приложение 1 (ОТЧЕТНЫЙ ПЕРИОД)'!E419</f>
        <v>0.02</v>
      </c>
      <c r="F78" s="85">
        <f>'Приложение 1 (ОТЧЕТНЫЙ ПЕРИОД)'!F419</f>
        <v>0.02</v>
      </c>
      <c r="G78" s="85">
        <f>'Приложение 1 (ОТЧЕТНЫЙ ПЕРИОД)'!G419</f>
        <v>0.02</v>
      </c>
      <c r="H78" s="85">
        <f>'Приложение 1 (ОТЧЕТНЫЙ ПЕРИОД)'!H419</f>
        <v>5.1887999999999996</v>
      </c>
      <c r="I78" s="85">
        <f>'Приложение 1 (ОТЧЕТНЫЙ ПЕРИОД)'!I419</f>
        <v>5.181</v>
      </c>
      <c r="J78" s="1128"/>
      <c r="K78" s="82">
        <f>'Приложение 1 (ОТЧЕТНЫЙ ПЕРИОД)'!K419</f>
        <v>6.0999999999999999E-2</v>
      </c>
      <c r="L78" s="85">
        <f>'Приложение 1 (ОТЧЕТНЫЙ ПЕРИОД)'!L419</f>
        <v>5.181</v>
      </c>
      <c r="M78" s="85">
        <f>'Приложение 1 (ОТЧЕТНЫЙ ПЕРИОД)'!M419</f>
        <v>5.181</v>
      </c>
      <c r="N78" s="86">
        <f>'Приложение 1 (ОТЧЕТНЫЙ ПЕРИОД)'!N419</f>
        <v>20.812799999999999</v>
      </c>
      <c r="O78" s="137"/>
      <c r="P78" s="215"/>
      <c r="Q78" s="138"/>
      <c r="R78" s="1159"/>
      <c r="S78" s="157"/>
      <c r="T78" s="157"/>
      <c r="U78" s="280"/>
      <c r="V78" s="280"/>
      <c r="W78" s="277"/>
      <c r="X78" s="273"/>
      <c r="Y78" s="138"/>
      <c r="Z78" s="138"/>
      <c r="AH78" s="138"/>
      <c r="AI78" s="138"/>
      <c r="AJ78" s="138"/>
      <c r="AK78" s="138"/>
      <c r="AL78" s="138"/>
      <c r="AM78" s="138"/>
      <c r="AN78" s="138"/>
      <c r="AO78" s="138"/>
      <c r="AP78" s="138"/>
      <c r="AQ78" s="138"/>
      <c r="AR78" s="137"/>
      <c r="AS78" s="137"/>
      <c r="AT78" s="137"/>
      <c r="AU78" s="137"/>
      <c r="AV78" s="137"/>
      <c r="AW78" s="137"/>
      <c r="AX78" s="137"/>
      <c r="AY78" s="137"/>
      <c r="AZ78" s="137"/>
    </row>
    <row r="79" spans="1:52" s="28" customFormat="1" ht="23.25">
      <c r="A79"/>
      <c r="B79"/>
      <c r="C79" s="90"/>
      <c r="D79" s="91" t="s">
        <v>65</v>
      </c>
      <c r="E79" s="92">
        <f>E76+E77+E78</f>
        <v>2.9</v>
      </c>
      <c r="F79" s="92">
        <f>F76+F77+F78</f>
        <v>2.9</v>
      </c>
      <c r="G79" s="92">
        <f>G76+G77+G78</f>
        <v>0.02</v>
      </c>
      <c r="H79" s="92">
        <f>H76+H77+H78</f>
        <v>65.4208</v>
      </c>
      <c r="I79" s="92">
        <f>I76+I77+I78</f>
        <v>52.490999999999993</v>
      </c>
      <c r="J79" s="92"/>
      <c r="K79" s="92">
        <f>K76+K77+K78</f>
        <v>2.0470000000000002</v>
      </c>
      <c r="L79" s="92">
        <f>L76+L77+L78</f>
        <v>52.490999999999993</v>
      </c>
      <c r="M79" s="92">
        <f>M76+M77+M78</f>
        <v>57.215000000000003</v>
      </c>
      <c r="N79" s="92">
        <f>N76+N77+N78</f>
        <v>232.56480000000002</v>
      </c>
      <c r="O79" s="142"/>
      <c r="P79" s="219">
        <f>SUM(E79:O79)</f>
        <v>468.0496</v>
      </c>
      <c r="Q79" s="138"/>
      <c r="R79" s="138"/>
      <c r="S79" s="130"/>
      <c r="T79" s="130"/>
      <c r="U79" s="281"/>
      <c r="V79" s="281"/>
      <c r="W79" s="274"/>
      <c r="X79" s="274"/>
      <c r="Y79" s="138"/>
      <c r="Z79" s="138"/>
      <c r="AA79" s="138"/>
      <c r="AB79" s="130"/>
      <c r="AC79" s="130"/>
      <c r="AD79" s="130"/>
      <c r="AE79" s="130"/>
      <c r="AF79" s="138"/>
      <c r="AG79" s="138"/>
      <c r="AH79" s="138"/>
      <c r="AI79" s="138"/>
      <c r="AJ79" s="138"/>
      <c r="AK79" s="138"/>
      <c r="AL79" s="138"/>
      <c r="AM79" s="138"/>
      <c r="AN79" s="138"/>
      <c r="AO79" s="138"/>
      <c r="AP79" s="138"/>
      <c r="AQ79" s="138"/>
      <c r="AR79" s="137"/>
      <c r="AS79" s="137"/>
      <c r="AT79" s="137"/>
      <c r="AU79" s="137"/>
      <c r="AV79" s="137"/>
      <c r="AW79" s="137"/>
      <c r="AX79" s="137"/>
      <c r="AY79" s="137"/>
      <c r="AZ79" s="137"/>
    </row>
    <row r="80" spans="1:52" s="28" customFormat="1" ht="24" thickBot="1">
      <c r="A80"/>
      <c r="B80"/>
      <c r="C80"/>
      <c r="D80" s="89" t="s">
        <v>65</v>
      </c>
      <c r="E80" s="88">
        <f>E79-E75</f>
        <v>0</v>
      </c>
      <c r="F80" s="88">
        <f>F79-F75</f>
        <v>0</v>
      </c>
      <c r="G80" s="88">
        <f>G79-G75</f>
        <v>0</v>
      </c>
      <c r="H80" s="88">
        <f>H79-H75</f>
        <v>0</v>
      </c>
      <c r="I80" s="88">
        <f>I79-I75</f>
        <v>0</v>
      </c>
      <c r="J80" s="88"/>
      <c r="K80" s="88">
        <f>K79-K75</f>
        <v>0</v>
      </c>
      <c r="L80" s="88">
        <f>L79-L75</f>
        <v>0</v>
      </c>
      <c r="M80" s="88">
        <f>M79-M75</f>
        <v>0</v>
      </c>
      <c r="N80" s="88">
        <f>N79-N75</f>
        <v>0</v>
      </c>
      <c r="O80" s="134"/>
      <c r="P80" s="218">
        <f>SUM(E80:O80)</f>
        <v>0</v>
      </c>
      <c r="Q80" s="138"/>
      <c r="R80" s="138"/>
      <c r="S80" s="130"/>
      <c r="T80" s="130"/>
      <c r="U80" s="281"/>
      <c r="V80" s="281"/>
      <c r="W80" s="274"/>
      <c r="X80" s="274"/>
      <c r="Y80" s="138"/>
      <c r="Z80" s="138"/>
      <c r="AA80" s="138"/>
      <c r="AB80" s="130"/>
      <c r="AC80" s="130"/>
      <c r="AD80" s="130"/>
      <c r="AE80" s="130"/>
      <c r="AF80" s="138"/>
      <c r="AG80" s="138"/>
      <c r="AH80" s="138"/>
      <c r="AI80" s="138"/>
      <c r="AJ80" s="138"/>
      <c r="AK80" s="138"/>
      <c r="AL80" s="138"/>
      <c r="AM80" s="138"/>
      <c r="AN80" s="138"/>
      <c r="AO80" s="138"/>
      <c r="AP80" s="138"/>
      <c r="AQ80" s="138"/>
      <c r="AR80" s="137"/>
      <c r="AS80" s="137"/>
      <c r="AT80" s="137"/>
      <c r="AU80" s="137"/>
      <c r="AV80" s="137"/>
      <c r="AW80" s="137"/>
      <c r="AX80" s="137"/>
      <c r="AY80" s="137"/>
      <c r="AZ80" s="137"/>
    </row>
    <row r="81" spans="1:52" s="28" customFormat="1" ht="42.75" customHeight="1" thickBot="1">
      <c r="A81" s="51"/>
      <c r="B81" s="52"/>
      <c r="C81" s="52"/>
      <c r="D81" s="52"/>
      <c r="E81" s="77" t="s">
        <v>87</v>
      </c>
      <c r="F81" s="76" t="s">
        <v>57</v>
      </c>
      <c r="G81" s="78"/>
      <c r="H81" s="52"/>
      <c r="I81" s="52"/>
      <c r="J81" s="52"/>
      <c r="K81" s="52"/>
      <c r="L81" s="52"/>
      <c r="M81" s="52"/>
      <c r="N81" s="53"/>
      <c r="O81" s="137"/>
      <c r="P81" s="215"/>
      <c r="Q81" s="138"/>
      <c r="R81" s="138"/>
      <c r="S81" s="130"/>
      <c r="T81" s="130"/>
      <c r="U81" s="281"/>
      <c r="V81" s="281"/>
      <c r="W81" s="274"/>
      <c r="X81" s="274"/>
      <c r="Y81" s="138"/>
      <c r="Z81" s="138"/>
      <c r="AA81" s="138"/>
      <c r="AB81" s="130"/>
      <c r="AC81" s="130"/>
      <c r="AD81" s="130"/>
      <c r="AE81" s="130"/>
      <c r="AF81" s="138"/>
      <c r="AG81" s="138"/>
      <c r="AH81" s="138"/>
      <c r="AI81" s="138"/>
      <c r="AJ81" s="138"/>
      <c r="AK81" s="138"/>
      <c r="AL81" s="138"/>
      <c r="AM81" s="138"/>
      <c r="AN81" s="138"/>
      <c r="AO81" s="138"/>
      <c r="AP81" s="138"/>
      <c r="AQ81" s="138"/>
      <c r="AR81" s="137"/>
      <c r="AS81" s="137"/>
      <c r="AT81" s="137"/>
      <c r="AU81" s="137"/>
      <c r="AV81" s="137"/>
      <c r="AW81" s="137"/>
      <c r="AX81" s="137"/>
      <c r="AY81" s="137"/>
      <c r="AZ81" s="137"/>
    </row>
    <row r="82" spans="1:52" s="28" customFormat="1" ht="41.25" thickBot="1">
      <c r="A82" s="1075" t="str">
        <f>E81</f>
        <v>VI.</v>
      </c>
      <c r="B82" s="55" t="s">
        <v>51</v>
      </c>
      <c r="C82" s="1150"/>
      <c r="D82" s="37" t="s">
        <v>9</v>
      </c>
      <c r="E82" s="82">
        <f>'Приложение 1 (ОТЧЕТНЫЙ ПЕРИОД)'!E429</f>
        <v>0</v>
      </c>
      <c r="F82" s="82">
        <f>'Приложение 1 (ОТЧЕТНЫЙ ПЕРИОД)'!F429</f>
        <v>0</v>
      </c>
      <c r="G82" s="82">
        <f>'Приложение 1 (ОТЧЕТНЫЙ ПЕРИОД)'!G429</f>
        <v>0</v>
      </c>
      <c r="H82" s="82">
        <f>'Приложение 1 (ОТЧЕТНЫЙ ПЕРИОД)'!H429</f>
        <v>0</v>
      </c>
      <c r="I82" s="82">
        <f>'Приложение 1 (ОТЧЕТНЫЙ ПЕРИОД)'!I429</f>
        <v>0</v>
      </c>
      <c r="J82" s="1126"/>
      <c r="K82" s="82">
        <f>'Приложение 1 (ОТЧЕТНЫЙ ПЕРИОД)'!K429</f>
        <v>0</v>
      </c>
      <c r="L82" s="82">
        <f>'Приложение 1 (ОТЧЕТНЫЙ ПЕРИОД)'!L429</f>
        <v>0</v>
      </c>
      <c r="M82" s="82">
        <f>'Приложение 1 (ОТЧЕТНЫЙ ПЕРИОД)'!M429</f>
        <v>0</v>
      </c>
      <c r="N82" s="83">
        <f>'Приложение 1 (ОТЧЕТНЫЙ ПЕРИОД)'!N429</f>
        <v>0</v>
      </c>
      <c r="O82" s="137"/>
      <c r="P82" s="215"/>
      <c r="Q82" s="138"/>
      <c r="R82" s="1157" t="str">
        <f>B83</f>
        <v>БЕЗОПАСНЫЕ И КАЧЕСТВЕННЫЕ АВТОМОБИЛЬНЫЕ ДОРОГИ</v>
      </c>
      <c r="S82" s="158" t="str">
        <f>D82</f>
        <v>Всего</v>
      </c>
      <c r="T82" s="158">
        <f>E82</f>
        <v>0</v>
      </c>
      <c r="U82" s="275">
        <f t="shared" ref="U82:V82" si="28">F82</f>
        <v>0</v>
      </c>
      <c r="V82" s="275">
        <f t="shared" si="28"/>
        <v>0</v>
      </c>
      <c r="W82" s="275" t="e">
        <f>F82/E82%</f>
        <v>#DIV/0!</v>
      </c>
      <c r="X82" s="271" t="e">
        <f>G82/F82%</f>
        <v>#DIV/0!</v>
      </c>
      <c r="Y82" s="138"/>
      <c r="Z82" s="138"/>
      <c r="AH82" s="138"/>
      <c r="AI82" s="138"/>
      <c r="AJ82" s="138"/>
      <c r="AK82" s="138"/>
      <c r="AL82" s="138"/>
      <c r="AM82" s="138"/>
      <c r="AN82" s="138"/>
      <c r="AO82" s="138"/>
      <c r="AP82" s="138"/>
      <c r="AQ82" s="138"/>
      <c r="AR82" s="137"/>
      <c r="AS82" s="137"/>
      <c r="AT82" s="137"/>
      <c r="AU82" s="137"/>
      <c r="AV82" s="137"/>
      <c r="AW82" s="137"/>
      <c r="AX82" s="137"/>
      <c r="AY82" s="137"/>
      <c r="AZ82" s="137"/>
    </row>
    <row r="83" spans="1:52" s="28" customFormat="1" ht="20.25" customHeight="1" thickBot="1">
      <c r="A83" s="1076"/>
      <c r="B83" s="944" t="str">
        <f>F81</f>
        <v>БЕЗОПАСНЫЕ И КАЧЕСТВЕННЫЕ АВТОМОБИЛЬНЫЕ ДОРОГИ</v>
      </c>
      <c r="C83" s="1151"/>
      <c r="D83" s="38" t="s">
        <v>18</v>
      </c>
      <c r="E83" s="79">
        <f>'Приложение 1 (ОТЧЕТНЫЙ ПЕРИОД)'!E430</f>
        <v>0</v>
      </c>
      <c r="F83" s="79">
        <f>'Приложение 1 (ОТЧЕТНЫЙ ПЕРИОД)'!F430</f>
        <v>0</v>
      </c>
      <c r="G83" s="79">
        <f>'Приложение 1 (ОТЧЕТНЫЙ ПЕРИОД)'!G430</f>
        <v>0</v>
      </c>
      <c r="H83" s="79">
        <f>'Приложение 1 (ОТЧЕТНЫЙ ПЕРИОД)'!H430</f>
        <v>0</v>
      </c>
      <c r="I83" s="79">
        <f>'Приложение 1 (ОТЧЕТНЫЙ ПЕРИОД)'!I430</f>
        <v>0</v>
      </c>
      <c r="J83" s="1127"/>
      <c r="K83" s="82">
        <f>'Приложение 1 (ОТЧЕТНЫЙ ПЕРИОД)'!K430</f>
        <v>0</v>
      </c>
      <c r="L83" s="79">
        <f>'Приложение 1 (ОТЧЕТНЫЙ ПЕРИОД)'!L430</f>
        <v>0</v>
      </c>
      <c r="M83" s="79">
        <f>'Приложение 1 (ОТЧЕТНЫЙ ПЕРИОД)'!M430</f>
        <v>0</v>
      </c>
      <c r="N83" s="84">
        <f>'Приложение 1 (ОТЧЕТНЫЙ ПЕРИОД)'!N430</f>
        <v>0</v>
      </c>
      <c r="O83" s="137"/>
      <c r="P83" s="215"/>
      <c r="Q83" s="138"/>
      <c r="R83" s="1158"/>
      <c r="S83" s="156"/>
      <c r="T83" s="156"/>
      <c r="U83" s="279"/>
      <c r="V83" s="279"/>
      <c r="W83" s="276"/>
      <c r="X83" s="272"/>
      <c r="Y83" s="138"/>
      <c r="Z83" s="138"/>
      <c r="AH83" s="138"/>
      <c r="AI83" s="138"/>
      <c r="AJ83" s="138"/>
      <c r="AK83" s="138"/>
      <c r="AL83" s="138"/>
      <c r="AM83" s="138"/>
      <c r="AN83" s="138"/>
      <c r="AO83" s="138"/>
      <c r="AP83" s="138"/>
      <c r="AQ83" s="138"/>
      <c r="AR83" s="137"/>
      <c r="AS83" s="137"/>
      <c r="AT83" s="137"/>
      <c r="AU83" s="137"/>
      <c r="AV83" s="137"/>
      <c r="AW83" s="137"/>
      <c r="AX83" s="137"/>
      <c r="AY83" s="137"/>
      <c r="AZ83" s="137"/>
    </row>
    <row r="84" spans="1:52" s="28" customFormat="1" ht="20.25" customHeight="1" thickBot="1">
      <c r="A84" s="1076"/>
      <c r="B84" s="944"/>
      <c r="C84" s="1151"/>
      <c r="D84" s="38" t="s">
        <v>10</v>
      </c>
      <c r="E84" s="79">
        <f>'Приложение 1 (ОТЧЕТНЫЙ ПЕРИОД)'!E431</f>
        <v>0</v>
      </c>
      <c r="F84" s="79">
        <f>'Приложение 1 (ОТЧЕТНЫЙ ПЕРИОД)'!F431</f>
        <v>0</v>
      </c>
      <c r="G84" s="79">
        <f>'Приложение 1 (ОТЧЕТНЫЙ ПЕРИОД)'!G431</f>
        <v>0</v>
      </c>
      <c r="H84" s="79">
        <f>'Приложение 1 (ОТЧЕТНЫЙ ПЕРИОД)'!H431</f>
        <v>0</v>
      </c>
      <c r="I84" s="79">
        <f>'Приложение 1 (ОТЧЕТНЫЙ ПЕРИОД)'!I431</f>
        <v>0</v>
      </c>
      <c r="J84" s="1127"/>
      <c r="K84" s="82">
        <f>'Приложение 1 (ОТЧЕТНЫЙ ПЕРИОД)'!K431</f>
        <v>0</v>
      </c>
      <c r="L84" s="79">
        <f>'Приложение 1 (ОТЧЕТНЫЙ ПЕРИОД)'!L431</f>
        <v>0</v>
      </c>
      <c r="M84" s="79">
        <f>'Приложение 1 (ОТЧЕТНЫЙ ПЕРИОД)'!M431</f>
        <v>0</v>
      </c>
      <c r="N84" s="84">
        <f>'Приложение 1 (ОТЧЕТНЫЙ ПЕРИОД)'!N431</f>
        <v>0</v>
      </c>
      <c r="O84" s="137"/>
      <c r="P84" s="215"/>
      <c r="Q84" s="138"/>
      <c r="R84" s="1158"/>
      <c r="S84" s="156"/>
      <c r="T84" s="156"/>
      <c r="U84" s="279"/>
      <c r="V84" s="279"/>
      <c r="W84" s="276"/>
      <c r="X84" s="272"/>
      <c r="Y84" s="138"/>
      <c r="Z84" s="138"/>
      <c r="AH84" s="138"/>
      <c r="AI84" s="138"/>
      <c r="AJ84" s="138"/>
      <c r="AK84" s="138"/>
      <c r="AL84" s="138"/>
      <c r="AM84" s="138"/>
      <c r="AN84" s="138"/>
      <c r="AO84" s="138"/>
      <c r="AP84" s="138"/>
      <c r="AQ84" s="138"/>
      <c r="AR84" s="137"/>
      <c r="AS84" s="137"/>
      <c r="AT84" s="137"/>
      <c r="AU84" s="137"/>
      <c r="AV84" s="137"/>
      <c r="AW84" s="137"/>
      <c r="AX84" s="137"/>
      <c r="AY84" s="137"/>
      <c r="AZ84" s="137"/>
    </row>
    <row r="85" spans="1:52" s="28" customFormat="1" ht="21" customHeight="1" thickBot="1">
      <c r="A85" s="1149"/>
      <c r="B85" s="1153"/>
      <c r="C85" s="1152"/>
      <c r="D85" s="72" t="s">
        <v>11</v>
      </c>
      <c r="E85" s="85">
        <f>'Приложение 1 (ОТЧЕТНЫЙ ПЕРИОД)'!E432</f>
        <v>0</v>
      </c>
      <c r="F85" s="85">
        <f>'Приложение 1 (ОТЧЕТНЫЙ ПЕРИОД)'!F432</f>
        <v>0</v>
      </c>
      <c r="G85" s="85">
        <f>'Приложение 1 (ОТЧЕТНЫЙ ПЕРИОД)'!G432</f>
        <v>0</v>
      </c>
      <c r="H85" s="85">
        <f>'Приложение 1 (ОТЧЕТНЫЙ ПЕРИОД)'!H432</f>
        <v>0</v>
      </c>
      <c r="I85" s="85">
        <f>'Приложение 1 (ОТЧЕТНЫЙ ПЕРИОД)'!I432</f>
        <v>0</v>
      </c>
      <c r="J85" s="1128"/>
      <c r="K85" s="82">
        <f>'Приложение 1 (ОТЧЕТНЫЙ ПЕРИОД)'!K432</f>
        <v>0</v>
      </c>
      <c r="L85" s="85">
        <f>'Приложение 1 (ОТЧЕТНЫЙ ПЕРИОД)'!L432</f>
        <v>0</v>
      </c>
      <c r="M85" s="85">
        <f>'Приложение 1 (ОТЧЕТНЫЙ ПЕРИОД)'!M432</f>
        <v>0</v>
      </c>
      <c r="N85" s="86">
        <f>'Приложение 1 (ОТЧЕТНЫЙ ПЕРИОД)'!N432</f>
        <v>0</v>
      </c>
      <c r="O85" s="137"/>
      <c r="P85" s="215"/>
      <c r="Q85" s="138"/>
      <c r="R85" s="1159"/>
      <c r="S85" s="157"/>
      <c r="T85" s="157"/>
      <c r="U85" s="280"/>
      <c r="V85" s="280"/>
      <c r="W85" s="277"/>
      <c r="X85" s="273"/>
      <c r="Y85" s="138"/>
      <c r="Z85" s="138"/>
      <c r="AH85" s="138"/>
      <c r="AI85" s="138"/>
      <c r="AJ85" s="138"/>
      <c r="AK85" s="138"/>
      <c r="AL85" s="138"/>
      <c r="AM85" s="138"/>
      <c r="AN85" s="138"/>
      <c r="AO85" s="138"/>
      <c r="AP85" s="138"/>
      <c r="AQ85" s="138"/>
      <c r="AR85" s="137"/>
      <c r="AS85" s="137"/>
      <c r="AT85" s="137"/>
      <c r="AU85" s="137"/>
      <c r="AV85" s="137"/>
      <c r="AW85" s="137"/>
      <c r="AX85" s="137"/>
      <c r="AY85" s="137"/>
      <c r="AZ85" s="137"/>
    </row>
    <row r="86" spans="1:52" s="28" customFormat="1" ht="23.25">
      <c r="A86"/>
      <c r="B86"/>
      <c r="C86" s="90"/>
      <c r="D86" s="91" t="s">
        <v>65</v>
      </c>
      <c r="E86" s="92">
        <f>E83+E84+E85</f>
        <v>0</v>
      </c>
      <c r="F86" s="92">
        <f>F83+F84+F85</f>
        <v>0</v>
      </c>
      <c r="G86" s="92">
        <f>G83+G84+G85</f>
        <v>0</v>
      </c>
      <c r="H86" s="92">
        <f>H83+H84+H85</f>
        <v>0</v>
      </c>
      <c r="I86" s="92">
        <f>I83+I84+I85</f>
        <v>0</v>
      </c>
      <c r="J86" s="92"/>
      <c r="K86" s="92">
        <f>K83+K84+K85</f>
        <v>0</v>
      </c>
      <c r="L86" s="92">
        <f>L83+L84+L85</f>
        <v>0</v>
      </c>
      <c r="M86" s="92">
        <f>M83+M84+M85</f>
        <v>0</v>
      </c>
      <c r="N86" s="92">
        <f>N83+N84+N85</f>
        <v>0</v>
      </c>
      <c r="O86" s="142"/>
      <c r="P86" s="219">
        <f>SUM(E86:O86)</f>
        <v>0</v>
      </c>
      <c r="Q86" s="138"/>
      <c r="R86" s="138"/>
      <c r="S86" s="130"/>
      <c r="T86" s="130"/>
      <c r="U86" s="281"/>
      <c r="V86" s="281"/>
      <c r="W86" s="274"/>
      <c r="X86" s="274"/>
      <c r="Y86" s="138"/>
      <c r="Z86" s="138"/>
      <c r="AA86" s="138"/>
      <c r="AB86" s="130"/>
      <c r="AC86" s="130"/>
      <c r="AD86" s="130"/>
      <c r="AE86" s="130"/>
      <c r="AF86" s="138"/>
      <c r="AG86" s="138"/>
      <c r="AH86" s="138"/>
      <c r="AI86" s="138"/>
      <c r="AJ86" s="138"/>
      <c r="AK86" s="138"/>
      <c r="AL86" s="138"/>
      <c r="AM86" s="138"/>
      <c r="AN86" s="138"/>
      <c r="AO86" s="138"/>
      <c r="AP86" s="138"/>
      <c r="AQ86" s="138"/>
      <c r="AR86" s="137"/>
      <c r="AS86" s="137"/>
      <c r="AT86" s="137"/>
      <c r="AU86" s="137"/>
      <c r="AV86" s="137"/>
      <c r="AW86" s="137"/>
      <c r="AX86" s="137"/>
      <c r="AY86" s="137"/>
      <c r="AZ86" s="137"/>
    </row>
    <row r="87" spans="1:52" s="28" customFormat="1" ht="24" thickBot="1">
      <c r="A87"/>
      <c r="B87"/>
      <c r="C87"/>
      <c r="D87" s="89" t="s">
        <v>65</v>
      </c>
      <c r="E87" s="88">
        <f>E86-E82</f>
        <v>0</v>
      </c>
      <c r="F87" s="88">
        <f>F86-F82</f>
        <v>0</v>
      </c>
      <c r="G87" s="88">
        <f>G86-G82</f>
        <v>0</v>
      </c>
      <c r="H87" s="88">
        <f>H86-H82</f>
        <v>0</v>
      </c>
      <c r="I87" s="88">
        <f>I86-I82</f>
        <v>0</v>
      </c>
      <c r="J87" s="88"/>
      <c r="K87" s="88">
        <f>K86-K82</f>
        <v>0</v>
      </c>
      <c r="L87" s="88">
        <f>L86-L82</f>
        <v>0</v>
      </c>
      <c r="M87" s="88">
        <f>M86-M82</f>
        <v>0</v>
      </c>
      <c r="N87" s="88">
        <f>N86-N82</f>
        <v>0</v>
      </c>
      <c r="O87" s="134"/>
      <c r="P87" s="218">
        <f>SUM(E87:O87)</f>
        <v>0</v>
      </c>
      <c r="Q87" s="138"/>
      <c r="R87" s="138"/>
      <c r="S87" s="130"/>
      <c r="T87" s="130"/>
      <c r="U87" s="281"/>
      <c r="V87" s="281"/>
      <c r="W87" s="274"/>
      <c r="X87" s="274"/>
      <c r="Y87" s="138"/>
      <c r="Z87" s="138"/>
      <c r="AA87" s="138"/>
      <c r="AB87" s="130"/>
      <c r="AC87" s="130"/>
      <c r="AD87" s="130"/>
      <c r="AE87" s="130"/>
      <c r="AF87" s="138"/>
      <c r="AG87" s="138"/>
      <c r="AH87" s="138"/>
      <c r="AI87" s="138"/>
      <c r="AJ87" s="138"/>
      <c r="AK87" s="138"/>
      <c r="AL87" s="138"/>
      <c r="AM87" s="138"/>
      <c r="AN87" s="138"/>
      <c r="AO87" s="138"/>
      <c r="AP87" s="138"/>
      <c r="AQ87" s="138"/>
      <c r="AR87" s="137"/>
      <c r="AS87" s="137"/>
      <c r="AT87" s="137"/>
      <c r="AU87" s="137"/>
      <c r="AV87" s="137"/>
      <c r="AW87" s="137"/>
      <c r="AX87" s="137"/>
      <c r="AY87" s="137"/>
      <c r="AZ87" s="137"/>
    </row>
    <row r="88" spans="1:52" s="28" customFormat="1" ht="44.25" customHeight="1" thickBot="1">
      <c r="A88" s="51"/>
      <c r="B88" s="52"/>
      <c r="C88" s="52"/>
      <c r="D88" s="52"/>
      <c r="E88" s="77" t="s">
        <v>88</v>
      </c>
      <c r="F88" s="76" t="s">
        <v>58</v>
      </c>
      <c r="G88" s="78"/>
      <c r="H88" s="52"/>
      <c r="I88" s="52"/>
      <c r="J88" s="52"/>
      <c r="K88" s="52"/>
      <c r="L88" s="52"/>
      <c r="M88" s="52"/>
      <c r="N88" s="53"/>
      <c r="O88" s="137"/>
      <c r="P88" s="215"/>
      <c r="Q88" s="138"/>
      <c r="R88" s="138"/>
      <c r="S88" s="130"/>
      <c r="T88" s="130"/>
      <c r="U88" s="281"/>
      <c r="V88" s="281"/>
      <c r="W88" s="274"/>
      <c r="X88" s="274"/>
      <c r="Y88" s="138"/>
      <c r="Z88" s="138"/>
      <c r="AA88" s="138"/>
      <c r="AB88" s="130"/>
      <c r="AC88" s="130"/>
      <c r="AD88" s="130"/>
      <c r="AE88" s="130"/>
      <c r="AF88" s="138"/>
      <c r="AG88" s="138"/>
      <c r="AH88" s="138"/>
      <c r="AI88" s="138"/>
      <c r="AJ88" s="138"/>
      <c r="AK88" s="138"/>
      <c r="AL88" s="138"/>
      <c r="AM88" s="138"/>
      <c r="AN88" s="138"/>
      <c r="AO88" s="138"/>
      <c r="AP88" s="138"/>
      <c r="AQ88" s="138"/>
      <c r="AR88" s="137"/>
      <c r="AS88" s="137"/>
      <c r="AT88" s="137"/>
      <c r="AU88" s="137"/>
      <c r="AV88" s="137"/>
      <c r="AW88" s="137"/>
      <c r="AX88" s="137"/>
      <c r="AY88" s="137"/>
      <c r="AZ88" s="137"/>
    </row>
    <row r="89" spans="1:52" s="28" customFormat="1" ht="41.25" thickBot="1">
      <c r="A89" s="937" t="str">
        <f>E88</f>
        <v>VII.</v>
      </c>
      <c r="B89" s="55" t="s">
        <v>51</v>
      </c>
      <c r="C89" s="939"/>
      <c r="D89" s="37" t="s">
        <v>9</v>
      </c>
      <c r="E89" s="82">
        <f>'Приложение 1 (ОТЧЕТНЫЙ ПЕРИОД)'!E444</f>
        <v>0</v>
      </c>
      <c r="F89" s="82">
        <f>'Приложение 1 (ОТЧЕТНЫЙ ПЕРИОД)'!F444</f>
        <v>0</v>
      </c>
      <c r="G89" s="82">
        <f>'Приложение 1 (ОТЧЕТНЫЙ ПЕРИОД)'!G444</f>
        <v>0</v>
      </c>
      <c r="H89" s="82">
        <f>'Приложение 1 (ОТЧЕТНЫЙ ПЕРИОД)'!H444</f>
        <v>0</v>
      </c>
      <c r="I89" s="82">
        <f>'Приложение 1 (ОТЧЕТНЫЙ ПЕРИОД)'!I444</f>
        <v>0</v>
      </c>
      <c r="J89" s="1126"/>
      <c r="K89" s="82">
        <f>'Приложение 1 (ОТЧЕТНЫЙ ПЕРИОД)'!K444</f>
        <v>0</v>
      </c>
      <c r="L89" s="82">
        <f>'Приложение 1 (ОТЧЕТНЫЙ ПЕРИОД)'!L444</f>
        <v>0</v>
      </c>
      <c r="M89" s="82">
        <f>'Приложение 1 (ОТЧЕТНЫЙ ПЕРИОД)'!M444</f>
        <v>0</v>
      </c>
      <c r="N89" s="83">
        <f>'Приложение 1 (ОТЧЕТНЫЙ ПЕРИОД)'!N444</f>
        <v>0</v>
      </c>
      <c r="O89" s="137"/>
      <c r="P89" s="215"/>
      <c r="Q89" s="138"/>
      <c r="R89" s="1157" t="str">
        <f>B90</f>
        <v>ПРОИЗВОДИТЕЛЬНОСТЬ ТРУДА</v>
      </c>
      <c r="S89" s="158" t="str">
        <f>D89</f>
        <v>Всего</v>
      </c>
      <c r="T89" s="158">
        <f>E89</f>
        <v>0</v>
      </c>
      <c r="U89" s="275">
        <f t="shared" ref="U89:V89" si="29">F89</f>
        <v>0</v>
      </c>
      <c r="V89" s="275">
        <f t="shared" si="29"/>
        <v>0</v>
      </c>
      <c r="W89" s="275" t="e">
        <f>F89/E89%</f>
        <v>#DIV/0!</v>
      </c>
      <c r="X89" s="271" t="e">
        <f>G89/F89%</f>
        <v>#DIV/0!</v>
      </c>
      <c r="Y89" s="138"/>
      <c r="Z89" s="138"/>
      <c r="AH89" s="138"/>
      <c r="AI89" s="138"/>
      <c r="AJ89" s="138"/>
      <c r="AK89" s="138"/>
      <c r="AL89" s="138"/>
      <c r="AM89" s="138"/>
      <c r="AN89" s="138"/>
      <c r="AO89" s="138"/>
      <c r="AP89" s="138"/>
      <c r="AQ89" s="138"/>
      <c r="AR89" s="137"/>
      <c r="AS89" s="137"/>
      <c r="AT89" s="137"/>
      <c r="AU89" s="137"/>
      <c r="AV89" s="137"/>
      <c r="AW89" s="137"/>
      <c r="AX89" s="137"/>
      <c r="AY89" s="137"/>
      <c r="AZ89" s="137"/>
    </row>
    <row r="90" spans="1:52" s="28" customFormat="1" ht="23.25" customHeight="1" thickBot="1">
      <c r="A90" s="937"/>
      <c r="B90" s="944" t="str">
        <f>F88</f>
        <v>ПРОИЗВОДИТЕЛЬНОСТЬ ТРУДА</v>
      </c>
      <c r="C90" s="939"/>
      <c r="D90" s="38" t="s">
        <v>18</v>
      </c>
      <c r="E90" s="79">
        <f>'Приложение 1 (ОТЧЕТНЫЙ ПЕРИОД)'!E445</f>
        <v>0</v>
      </c>
      <c r="F90" s="79">
        <f>'Приложение 1 (ОТЧЕТНЫЙ ПЕРИОД)'!F445</f>
        <v>0</v>
      </c>
      <c r="G90" s="79">
        <f>'Приложение 1 (ОТЧЕТНЫЙ ПЕРИОД)'!G445</f>
        <v>0</v>
      </c>
      <c r="H90" s="79">
        <f>'Приложение 1 (ОТЧЕТНЫЙ ПЕРИОД)'!H445</f>
        <v>0</v>
      </c>
      <c r="I90" s="79">
        <f>'Приложение 1 (ОТЧЕТНЫЙ ПЕРИОД)'!I445</f>
        <v>0</v>
      </c>
      <c r="J90" s="1127"/>
      <c r="K90" s="82">
        <f>'Приложение 1 (ОТЧЕТНЫЙ ПЕРИОД)'!K445</f>
        <v>0</v>
      </c>
      <c r="L90" s="79">
        <f>'Приложение 1 (ОТЧЕТНЫЙ ПЕРИОД)'!L445</f>
        <v>0</v>
      </c>
      <c r="M90" s="79">
        <f>'Приложение 1 (ОТЧЕТНЫЙ ПЕРИОД)'!M445</f>
        <v>0</v>
      </c>
      <c r="N90" s="84">
        <f>'Приложение 1 (ОТЧЕТНЫЙ ПЕРИОД)'!N445</f>
        <v>0</v>
      </c>
      <c r="O90" s="137"/>
      <c r="P90" s="215"/>
      <c r="Q90" s="138"/>
      <c r="R90" s="1158"/>
      <c r="S90" s="156"/>
      <c r="T90" s="156"/>
      <c r="U90" s="279"/>
      <c r="V90" s="279"/>
      <c r="W90" s="276"/>
      <c r="X90" s="272"/>
      <c r="Y90" s="138"/>
      <c r="Z90" s="138"/>
      <c r="AH90" s="138"/>
      <c r="AI90" s="138"/>
      <c r="AJ90" s="138"/>
      <c r="AK90" s="138"/>
      <c r="AL90" s="138"/>
      <c r="AM90" s="138"/>
      <c r="AN90" s="138"/>
      <c r="AO90" s="138"/>
      <c r="AP90" s="138"/>
      <c r="AQ90" s="138"/>
      <c r="AR90" s="137"/>
      <c r="AS90" s="137"/>
      <c r="AT90" s="137"/>
      <c r="AU90" s="137"/>
      <c r="AV90" s="137"/>
      <c r="AW90" s="137"/>
      <c r="AX90" s="137"/>
      <c r="AY90" s="137"/>
      <c r="AZ90" s="137"/>
    </row>
    <row r="91" spans="1:52" s="28" customFormat="1" ht="23.25" customHeight="1" thickBot="1">
      <c r="A91" s="937"/>
      <c r="B91" s="1129"/>
      <c r="C91" s="939"/>
      <c r="D91" s="38" t="s">
        <v>10</v>
      </c>
      <c r="E91" s="79">
        <f>'Приложение 1 (ОТЧЕТНЫЙ ПЕРИОД)'!E446</f>
        <v>0</v>
      </c>
      <c r="F91" s="79">
        <f>'Приложение 1 (ОТЧЕТНЫЙ ПЕРИОД)'!F446</f>
        <v>0</v>
      </c>
      <c r="G91" s="79">
        <f>'Приложение 1 (ОТЧЕТНЫЙ ПЕРИОД)'!G446</f>
        <v>0</v>
      </c>
      <c r="H91" s="79">
        <f>'Приложение 1 (ОТЧЕТНЫЙ ПЕРИОД)'!H446</f>
        <v>0</v>
      </c>
      <c r="I91" s="79">
        <f>'Приложение 1 (ОТЧЕТНЫЙ ПЕРИОД)'!I446</f>
        <v>0</v>
      </c>
      <c r="J91" s="1127"/>
      <c r="K91" s="82">
        <f>'Приложение 1 (ОТЧЕТНЫЙ ПЕРИОД)'!K446</f>
        <v>0</v>
      </c>
      <c r="L91" s="79">
        <f>'Приложение 1 (ОТЧЕТНЫЙ ПЕРИОД)'!L446</f>
        <v>0</v>
      </c>
      <c r="M91" s="79">
        <f>'Приложение 1 (ОТЧЕТНЫЙ ПЕРИОД)'!M446</f>
        <v>0</v>
      </c>
      <c r="N91" s="84">
        <f>'Приложение 1 (ОТЧЕТНЫЙ ПЕРИОД)'!N446</f>
        <v>0</v>
      </c>
      <c r="O91" s="137"/>
      <c r="P91" s="215"/>
      <c r="Q91" s="138"/>
      <c r="R91" s="1158"/>
      <c r="S91" s="156"/>
      <c r="T91" s="156"/>
      <c r="U91" s="279"/>
      <c r="V91" s="279"/>
      <c r="W91" s="276"/>
      <c r="X91" s="272"/>
      <c r="Y91" s="138"/>
      <c r="Z91" s="138"/>
      <c r="AH91" s="138"/>
      <c r="AI91" s="138"/>
      <c r="AJ91" s="138"/>
      <c r="AK91" s="138"/>
      <c r="AL91" s="138"/>
      <c r="AM91" s="138"/>
      <c r="AN91" s="138"/>
      <c r="AO91" s="138"/>
      <c r="AP91" s="138"/>
      <c r="AQ91" s="138"/>
      <c r="AR91" s="137"/>
      <c r="AS91" s="137"/>
      <c r="AT91" s="137"/>
      <c r="AU91" s="137"/>
      <c r="AV91" s="137"/>
      <c r="AW91" s="137"/>
      <c r="AX91" s="137"/>
      <c r="AY91" s="137"/>
      <c r="AZ91" s="137"/>
    </row>
    <row r="92" spans="1:52" s="28" customFormat="1" ht="23.25" customHeight="1" thickBot="1">
      <c r="A92" s="938"/>
      <c r="B92" s="1130"/>
      <c r="C92" s="940"/>
      <c r="D92" s="72" t="s">
        <v>11</v>
      </c>
      <c r="E92" s="85">
        <f>'Приложение 1 (ОТЧЕТНЫЙ ПЕРИОД)'!E447</f>
        <v>0</v>
      </c>
      <c r="F92" s="85">
        <f>'Приложение 1 (ОТЧЕТНЫЙ ПЕРИОД)'!F447</f>
        <v>0</v>
      </c>
      <c r="G92" s="85">
        <f>'Приложение 1 (ОТЧЕТНЫЙ ПЕРИОД)'!G447</f>
        <v>0</v>
      </c>
      <c r="H92" s="85">
        <f>'Приложение 1 (ОТЧЕТНЫЙ ПЕРИОД)'!H447</f>
        <v>0</v>
      </c>
      <c r="I92" s="85">
        <f>'Приложение 1 (ОТЧЕТНЫЙ ПЕРИОД)'!I447</f>
        <v>0</v>
      </c>
      <c r="J92" s="1128"/>
      <c r="K92" s="82">
        <f>'Приложение 1 (ОТЧЕТНЫЙ ПЕРИОД)'!K447</f>
        <v>0</v>
      </c>
      <c r="L92" s="85">
        <f>'Приложение 1 (ОТЧЕТНЫЙ ПЕРИОД)'!L447</f>
        <v>0</v>
      </c>
      <c r="M92" s="85">
        <f>'Приложение 1 (ОТЧЕТНЫЙ ПЕРИОД)'!M447</f>
        <v>0</v>
      </c>
      <c r="N92" s="86">
        <f>'Приложение 1 (ОТЧЕТНЫЙ ПЕРИОД)'!N447</f>
        <v>0</v>
      </c>
      <c r="O92" s="137"/>
      <c r="P92" s="215"/>
      <c r="Q92" s="138"/>
      <c r="R92" s="1159"/>
      <c r="S92" s="157"/>
      <c r="T92" s="157"/>
      <c r="U92" s="280"/>
      <c r="V92" s="280"/>
      <c r="W92" s="277"/>
      <c r="X92" s="273"/>
      <c r="Y92" s="138"/>
      <c r="Z92" s="138"/>
      <c r="AH92" s="138"/>
      <c r="AI92" s="138"/>
      <c r="AJ92" s="138"/>
      <c r="AK92" s="138"/>
      <c r="AL92" s="138"/>
      <c r="AM92" s="138"/>
      <c r="AN92" s="138"/>
      <c r="AO92" s="138"/>
      <c r="AP92" s="138"/>
      <c r="AQ92" s="138"/>
      <c r="AR92" s="137"/>
      <c r="AS92" s="137"/>
      <c r="AT92" s="137"/>
      <c r="AU92" s="137"/>
      <c r="AV92" s="137"/>
      <c r="AW92" s="137"/>
      <c r="AX92" s="137"/>
      <c r="AY92" s="137"/>
      <c r="AZ92" s="137"/>
    </row>
    <row r="93" spans="1:52" s="28" customFormat="1" ht="23.25">
      <c r="A93"/>
      <c r="B93"/>
      <c r="C93" s="90"/>
      <c r="D93" s="91" t="s">
        <v>65</v>
      </c>
      <c r="E93" s="92">
        <f>E90+E91+E92</f>
        <v>0</v>
      </c>
      <c r="F93" s="92">
        <f>F90+F91+F92</f>
        <v>0</v>
      </c>
      <c r="G93" s="92">
        <f>G90+G91+G92</f>
        <v>0</v>
      </c>
      <c r="H93" s="92">
        <f>H90+H91+H92</f>
        <v>0</v>
      </c>
      <c r="I93" s="92">
        <f>I90+I91+I92</f>
        <v>0</v>
      </c>
      <c r="J93" s="92"/>
      <c r="K93" s="92">
        <f>K90+K91+K92</f>
        <v>0</v>
      </c>
      <c r="L93" s="92">
        <f>L90+L91+L92</f>
        <v>0</v>
      </c>
      <c r="M93" s="92">
        <f>M90+M91+M92</f>
        <v>0</v>
      </c>
      <c r="N93" s="92">
        <f>N90+N91+N92</f>
        <v>0</v>
      </c>
      <c r="O93" s="142"/>
      <c r="P93" s="219">
        <f>SUM(E93:O93)</f>
        <v>0</v>
      </c>
      <c r="Q93" s="138"/>
      <c r="R93" s="138"/>
      <c r="S93" s="130"/>
      <c r="T93" s="130"/>
      <c r="U93" s="281"/>
      <c r="V93" s="281"/>
      <c r="W93" s="274"/>
      <c r="X93" s="274"/>
      <c r="Y93" s="138"/>
      <c r="Z93" s="138"/>
      <c r="AA93" s="138"/>
      <c r="AB93" s="130"/>
      <c r="AC93" s="130"/>
      <c r="AD93" s="130"/>
      <c r="AE93" s="130"/>
      <c r="AF93" s="138"/>
      <c r="AG93" s="138"/>
      <c r="AH93" s="138"/>
      <c r="AI93" s="138"/>
      <c r="AJ93" s="138"/>
      <c r="AK93" s="138"/>
      <c r="AL93" s="138"/>
      <c r="AM93" s="138"/>
      <c r="AN93" s="138"/>
      <c r="AO93" s="138"/>
      <c r="AP93" s="138"/>
      <c r="AQ93" s="138"/>
      <c r="AR93" s="137"/>
      <c r="AS93" s="137"/>
      <c r="AT93" s="137"/>
      <c r="AU93" s="137"/>
      <c r="AV93" s="137"/>
      <c r="AW93" s="137"/>
      <c r="AX93" s="137"/>
      <c r="AY93" s="137"/>
      <c r="AZ93" s="137"/>
    </row>
    <row r="94" spans="1:52" s="28" customFormat="1" ht="24" thickBot="1">
      <c r="A94"/>
      <c r="B94"/>
      <c r="C94"/>
      <c r="D94" s="89" t="s">
        <v>65</v>
      </c>
      <c r="E94" s="88">
        <f>E93-E89</f>
        <v>0</v>
      </c>
      <c r="F94" s="88">
        <f>F93-F89</f>
        <v>0</v>
      </c>
      <c r="G94" s="88">
        <f>G93-G89</f>
        <v>0</v>
      </c>
      <c r="H94" s="88">
        <f>H93-H89</f>
        <v>0</v>
      </c>
      <c r="I94" s="88">
        <f>I93-I89</f>
        <v>0</v>
      </c>
      <c r="J94" s="88"/>
      <c r="K94" s="88">
        <f>K93-K89</f>
        <v>0</v>
      </c>
      <c r="L94" s="88">
        <f>L93-L89</f>
        <v>0</v>
      </c>
      <c r="M94" s="88">
        <f>M93-M89</f>
        <v>0</v>
      </c>
      <c r="N94" s="88">
        <f>N93-N89</f>
        <v>0</v>
      </c>
      <c r="O94" s="134"/>
      <c r="P94" s="218">
        <f>SUM(E94:O94)</f>
        <v>0</v>
      </c>
      <c r="Q94" s="138"/>
      <c r="R94" s="138"/>
      <c r="S94" s="130"/>
      <c r="T94" s="130"/>
      <c r="U94" s="281"/>
      <c r="V94" s="281"/>
      <c r="W94" s="274"/>
      <c r="X94" s="274"/>
      <c r="Y94" s="138"/>
      <c r="Z94" s="138"/>
      <c r="AA94" s="138"/>
      <c r="AB94" s="130"/>
      <c r="AC94" s="130"/>
      <c r="AD94" s="130"/>
      <c r="AE94" s="130"/>
      <c r="AF94" s="138"/>
      <c r="AG94" s="138"/>
      <c r="AH94" s="138"/>
      <c r="AI94" s="138"/>
      <c r="AJ94" s="138"/>
      <c r="AK94" s="138"/>
      <c r="AL94" s="138"/>
      <c r="AM94" s="138"/>
      <c r="AN94" s="138"/>
      <c r="AO94" s="138"/>
      <c r="AP94" s="138"/>
      <c r="AQ94" s="138"/>
      <c r="AR94" s="137"/>
      <c r="AS94" s="137"/>
      <c r="AT94" s="137"/>
      <c r="AU94" s="137"/>
      <c r="AV94" s="137"/>
      <c r="AW94" s="137"/>
      <c r="AX94" s="137"/>
      <c r="AY94" s="137"/>
      <c r="AZ94" s="137"/>
    </row>
    <row r="95" spans="1:52" s="28" customFormat="1" ht="36.75" customHeight="1" thickBot="1">
      <c r="A95" s="51"/>
      <c r="B95" s="52"/>
      <c r="C95" s="52"/>
      <c r="D95" s="52"/>
      <c r="E95" s="77" t="s">
        <v>89</v>
      </c>
      <c r="F95" s="76" t="s">
        <v>59</v>
      </c>
      <c r="G95" s="78"/>
      <c r="H95" s="52"/>
      <c r="I95" s="52"/>
      <c r="J95" s="52"/>
      <c r="K95" s="52"/>
      <c r="L95" s="52"/>
      <c r="M95" s="52"/>
      <c r="N95" s="53"/>
      <c r="O95" s="137"/>
      <c r="P95" s="215"/>
      <c r="Q95" s="138"/>
      <c r="R95" s="138"/>
      <c r="S95" s="130"/>
      <c r="T95" s="130"/>
      <c r="U95" s="281"/>
      <c r="V95" s="281"/>
      <c r="W95" s="274"/>
      <c r="X95" s="274"/>
      <c r="Y95" s="138"/>
      <c r="Z95" s="138"/>
      <c r="AA95" s="138"/>
      <c r="AB95" s="130"/>
      <c r="AC95" s="130"/>
      <c r="AD95" s="130"/>
      <c r="AE95" s="130"/>
      <c r="AF95" s="138"/>
      <c r="AG95" s="138"/>
      <c r="AH95" s="138"/>
      <c r="AI95" s="138"/>
      <c r="AJ95" s="138"/>
      <c r="AK95" s="138"/>
      <c r="AL95" s="138"/>
      <c r="AM95" s="138"/>
      <c r="AN95" s="138"/>
      <c r="AO95" s="138"/>
      <c r="AP95" s="138"/>
      <c r="AQ95" s="138"/>
      <c r="AR95" s="137"/>
      <c r="AS95" s="137"/>
      <c r="AT95" s="137"/>
      <c r="AU95" s="137"/>
      <c r="AV95" s="137"/>
      <c r="AW95" s="137"/>
      <c r="AX95" s="137"/>
      <c r="AY95" s="137"/>
      <c r="AZ95" s="137"/>
    </row>
    <row r="96" spans="1:52" s="28" customFormat="1" ht="41.25" thickBot="1">
      <c r="A96" s="937" t="str">
        <f>E95</f>
        <v>VIII.</v>
      </c>
      <c r="B96" s="55" t="s">
        <v>51</v>
      </c>
      <c r="C96" s="939"/>
      <c r="D96" s="37" t="s">
        <v>9</v>
      </c>
      <c r="E96" s="82">
        <f>'Приложение 1 (ОТЧЕТНЫЙ ПЕРИОД)'!E457</f>
        <v>0</v>
      </c>
      <c r="F96" s="82">
        <f>'Приложение 1 (ОТЧЕТНЫЙ ПЕРИОД)'!F457</f>
        <v>0</v>
      </c>
      <c r="G96" s="82">
        <f>'Приложение 1 (ОТЧЕТНЫЙ ПЕРИОД)'!G457</f>
        <v>0</v>
      </c>
      <c r="H96" s="82">
        <f>'Приложение 1 (ОТЧЕТНЫЙ ПЕРИОД)'!H457</f>
        <v>0</v>
      </c>
      <c r="I96" s="82">
        <f>'Приложение 1 (ОТЧЕТНЫЙ ПЕРИОД)'!I457</f>
        <v>0</v>
      </c>
      <c r="J96" s="1126"/>
      <c r="K96" s="82">
        <f>'Приложение 1 (ОТЧЕТНЫЙ ПЕРИОД)'!K457</f>
        <v>0</v>
      </c>
      <c r="L96" s="82">
        <f>'Приложение 1 (ОТЧЕТНЫЙ ПЕРИОД)'!L457</f>
        <v>0</v>
      </c>
      <c r="M96" s="82">
        <f>'Приложение 1 (ОТЧЕТНЫЙ ПЕРИОД)'!M457</f>
        <v>0</v>
      </c>
      <c r="N96" s="83">
        <f>'Приложение 1 (ОТЧЕТНЫЙ ПЕРИОД)'!N457</f>
        <v>0</v>
      </c>
      <c r="O96" s="137"/>
      <c r="P96" s="215"/>
      <c r="Q96" s="138"/>
      <c r="R96" s="1157" t="str">
        <f>B97</f>
        <v>НАУКА</v>
      </c>
      <c r="S96" s="158" t="str">
        <f>D96</f>
        <v>Всего</v>
      </c>
      <c r="T96" s="158">
        <f>E96</f>
        <v>0</v>
      </c>
      <c r="U96" s="275">
        <f t="shared" ref="U96:V96" si="30">F96</f>
        <v>0</v>
      </c>
      <c r="V96" s="275">
        <f t="shared" si="30"/>
        <v>0</v>
      </c>
      <c r="W96" s="275" t="e">
        <f>F96/E96%</f>
        <v>#DIV/0!</v>
      </c>
      <c r="X96" s="271" t="e">
        <f>G96/F96%</f>
        <v>#DIV/0!</v>
      </c>
      <c r="Y96" s="138"/>
      <c r="Z96" s="138"/>
      <c r="AH96" s="138"/>
      <c r="AI96" s="138"/>
      <c r="AJ96" s="138"/>
      <c r="AK96" s="138"/>
      <c r="AL96" s="138"/>
      <c r="AM96" s="138"/>
      <c r="AN96" s="138"/>
      <c r="AO96" s="138"/>
      <c r="AP96" s="138"/>
      <c r="AQ96" s="138"/>
      <c r="AR96" s="137"/>
      <c r="AS96" s="137"/>
      <c r="AT96" s="137"/>
      <c r="AU96" s="137"/>
      <c r="AV96" s="137"/>
      <c r="AW96" s="137"/>
      <c r="AX96" s="137"/>
      <c r="AY96" s="137"/>
      <c r="AZ96" s="137"/>
    </row>
    <row r="97" spans="1:52" s="28" customFormat="1" ht="20.25" customHeight="1" thickBot="1">
      <c r="A97" s="937"/>
      <c r="B97" s="944" t="str">
        <f>F95</f>
        <v>НАУКА</v>
      </c>
      <c r="C97" s="939"/>
      <c r="D97" s="38" t="s">
        <v>18</v>
      </c>
      <c r="E97" s="79">
        <f>'Приложение 1 (ОТЧЕТНЫЙ ПЕРИОД)'!E458</f>
        <v>0</v>
      </c>
      <c r="F97" s="79">
        <f>'Приложение 1 (ОТЧЕТНЫЙ ПЕРИОД)'!F458</f>
        <v>0</v>
      </c>
      <c r="G97" s="79">
        <f>'Приложение 1 (ОТЧЕТНЫЙ ПЕРИОД)'!G458</f>
        <v>0</v>
      </c>
      <c r="H97" s="79">
        <f>'Приложение 1 (ОТЧЕТНЫЙ ПЕРИОД)'!H458</f>
        <v>0</v>
      </c>
      <c r="I97" s="79">
        <f>'Приложение 1 (ОТЧЕТНЫЙ ПЕРИОД)'!I458</f>
        <v>0</v>
      </c>
      <c r="J97" s="1127"/>
      <c r="K97" s="82">
        <f>'Приложение 1 (ОТЧЕТНЫЙ ПЕРИОД)'!K458</f>
        <v>0</v>
      </c>
      <c r="L97" s="79">
        <f>'Приложение 1 (ОТЧЕТНЫЙ ПЕРИОД)'!L458</f>
        <v>0</v>
      </c>
      <c r="M97" s="79">
        <f>'Приложение 1 (ОТЧЕТНЫЙ ПЕРИОД)'!M458</f>
        <v>0</v>
      </c>
      <c r="N97" s="84">
        <f>'Приложение 1 (ОТЧЕТНЫЙ ПЕРИОД)'!N458</f>
        <v>0</v>
      </c>
      <c r="O97" s="137"/>
      <c r="P97" s="215"/>
      <c r="Q97" s="138"/>
      <c r="R97" s="1158"/>
      <c r="S97" s="156"/>
      <c r="T97" s="156"/>
      <c r="U97" s="279"/>
      <c r="V97" s="279"/>
      <c r="W97" s="276"/>
      <c r="X97" s="272"/>
      <c r="Y97" s="138"/>
      <c r="Z97" s="138"/>
      <c r="AH97" s="138"/>
      <c r="AI97" s="138"/>
      <c r="AJ97" s="138"/>
      <c r="AK97" s="138"/>
      <c r="AL97" s="138"/>
      <c r="AM97" s="138"/>
      <c r="AN97" s="138"/>
      <c r="AO97" s="138"/>
      <c r="AP97" s="138"/>
      <c r="AQ97" s="138"/>
      <c r="AR97" s="137"/>
      <c r="AS97" s="137"/>
      <c r="AT97" s="137"/>
      <c r="AU97" s="137"/>
      <c r="AV97" s="137"/>
      <c r="AW97" s="137"/>
      <c r="AX97" s="137"/>
      <c r="AY97" s="137"/>
      <c r="AZ97" s="137"/>
    </row>
    <row r="98" spans="1:52" s="28" customFormat="1" ht="20.25" customHeight="1" thickBot="1">
      <c r="A98" s="937"/>
      <c r="B98" s="1129"/>
      <c r="C98" s="939"/>
      <c r="D98" s="38" t="s">
        <v>10</v>
      </c>
      <c r="E98" s="79">
        <f>'Приложение 1 (ОТЧЕТНЫЙ ПЕРИОД)'!E459</f>
        <v>0</v>
      </c>
      <c r="F98" s="79">
        <f>'Приложение 1 (ОТЧЕТНЫЙ ПЕРИОД)'!F459</f>
        <v>0</v>
      </c>
      <c r="G98" s="79">
        <f>'Приложение 1 (ОТЧЕТНЫЙ ПЕРИОД)'!G459</f>
        <v>0</v>
      </c>
      <c r="H98" s="79">
        <f>'Приложение 1 (ОТЧЕТНЫЙ ПЕРИОД)'!H459</f>
        <v>0</v>
      </c>
      <c r="I98" s="79">
        <f>'Приложение 1 (ОТЧЕТНЫЙ ПЕРИОД)'!I459</f>
        <v>0</v>
      </c>
      <c r="J98" s="1127"/>
      <c r="K98" s="82">
        <f>'Приложение 1 (ОТЧЕТНЫЙ ПЕРИОД)'!K459</f>
        <v>0</v>
      </c>
      <c r="L98" s="79">
        <f>'Приложение 1 (ОТЧЕТНЫЙ ПЕРИОД)'!L459</f>
        <v>0</v>
      </c>
      <c r="M98" s="79">
        <f>'Приложение 1 (ОТЧЕТНЫЙ ПЕРИОД)'!M459</f>
        <v>0</v>
      </c>
      <c r="N98" s="84">
        <f>'Приложение 1 (ОТЧЕТНЫЙ ПЕРИОД)'!N459</f>
        <v>0</v>
      </c>
      <c r="O98" s="137"/>
      <c r="P98" s="215"/>
      <c r="Q98" s="138"/>
      <c r="R98" s="1158"/>
      <c r="S98" s="156"/>
      <c r="T98" s="156"/>
      <c r="U98" s="279"/>
      <c r="V98" s="279"/>
      <c r="W98" s="276"/>
      <c r="X98" s="272"/>
      <c r="Y98" s="138"/>
      <c r="Z98" s="138"/>
      <c r="AH98" s="138"/>
      <c r="AI98" s="138"/>
      <c r="AJ98" s="138"/>
      <c r="AK98" s="138"/>
      <c r="AL98" s="138"/>
      <c r="AM98" s="138"/>
      <c r="AN98" s="138"/>
      <c r="AO98" s="138"/>
      <c r="AP98" s="138"/>
      <c r="AQ98" s="138"/>
      <c r="AR98" s="137"/>
      <c r="AS98" s="137"/>
      <c r="AT98" s="137"/>
      <c r="AU98" s="137"/>
      <c r="AV98" s="137"/>
      <c r="AW98" s="137"/>
      <c r="AX98" s="137"/>
      <c r="AY98" s="137"/>
      <c r="AZ98" s="137"/>
    </row>
    <row r="99" spans="1:52" s="28" customFormat="1" ht="21" customHeight="1" thickBot="1">
      <c r="A99" s="938"/>
      <c r="B99" s="1130"/>
      <c r="C99" s="940"/>
      <c r="D99" s="72" t="s">
        <v>11</v>
      </c>
      <c r="E99" s="85">
        <f>'Приложение 1 (ОТЧЕТНЫЙ ПЕРИОД)'!E460</f>
        <v>0</v>
      </c>
      <c r="F99" s="85">
        <f>'Приложение 1 (ОТЧЕТНЫЙ ПЕРИОД)'!F460</f>
        <v>0</v>
      </c>
      <c r="G99" s="85">
        <f>'Приложение 1 (ОТЧЕТНЫЙ ПЕРИОД)'!G460</f>
        <v>0</v>
      </c>
      <c r="H99" s="85">
        <f>'Приложение 1 (ОТЧЕТНЫЙ ПЕРИОД)'!H460</f>
        <v>0</v>
      </c>
      <c r="I99" s="85">
        <f>'Приложение 1 (ОТЧЕТНЫЙ ПЕРИОД)'!I460</f>
        <v>0</v>
      </c>
      <c r="J99" s="1128"/>
      <c r="K99" s="82">
        <f>'Приложение 1 (ОТЧЕТНЫЙ ПЕРИОД)'!K460</f>
        <v>0</v>
      </c>
      <c r="L99" s="85">
        <f>'Приложение 1 (ОТЧЕТНЫЙ ПЕРИОД)'!L460</f>
        <v>0</v>
      </c>
      <c r="M99" s="85">
        <f>'Приложение 1 (ОТЧЕТНЫЙ ПЕРИОД)'!M460</f>
        <v>0</v>
      </c>
      <c r="N99" s="86">
        <f>'Приложение 1 (ОТЧЕТНЫЙ ПЕРИОД)'!N460</f>
        <v>0</v>
      </c>
      <c r="O99" s="137"/>
      <c r="P99" s="215"/>
      <c r="Q99" s="138"/>
      <c r="R99" s="1159"/>
      <c r="S99" s="157"/>
      <c r="T99" s="157"/>
      <c r="U99" s="280"/>
      <c r="V99" s="280"/>
      <c r="W99" s="277"/>
      <c r="X99" s="273"/>
      <c r="Y99" s="138"/>
      <c r="Z99" s="138"/>
      <c r="AH99" s="138"/>
      <c r="AI99" s="138"/>
      <c r="AJ99" s="138"/>
      <c r="AK99" s="138"/>
      <c r="AL99" s="138"/>
      <c r="AM99" s="138"/>
      <c r="AN99" s="138"/>
      <c r="AO99" s="138"/>
      <c r="AP99" s="138"/>
      <c r="AQ99" s="138"/>
      <c r="AR99" s="137"/>
      <c r="AS99" s="137"/>
      <c r="AT99" s="137"/>
      <c r="AU99" s="137"/>
      <c r="AV99" s="137"/>
      <c r="AW99" s="137"/>
      <c r="AX99" s="137"/>
      <c r="AY99" s="137"/>
      <c r="AZ99" s="137"/>
    </row>
    <row r="100" spans="1:52" s="28" customFormat="1" ht="23.25">
      <c r="A100"/>
      <c r="B100"/>
      <c r="C100" s="90"/>
      <c r="D100" s="91" t="s">
        <v>65</v>
      </c>
      <c r="E100" s="92">
        <f>E97+E98+E99</f>
        <v>0</v>
      </c>
      <c r="F100" s="92">
        <f>F97+F98+F99</f>
        <v>0</v>
      </c>
      <c r="G100" s="92">
        <f>G97+G98+G99</f>
        <v>0</v>
      </c>
      <c r="H100" s="92">
        <f>H97+H98+H99</f>
        <v>0</v>
      </c>
      <c r="I100" s="92">
        <f>I97+I98+I99</f>
        <v>0</v>
      </c>
      <c r="J100" s="92"/>
      <c r="K100" s="92">
        <f>K97+K98+K99</f>
        <v>0</v>
      </c>
      <c r="L100" s="92">
        <f>L97+L98+L99</f>
        <v>0</v>
      </c>
      <c r="M100" s="92">
        <f>M97+M98+M99</f>
        <v>0</v>
      </c>
      <c r="N100" s="92">
        <f>N97+N98+N99</f>
        <v>0</v>
      </c>
      <c r="O100" s="142"/>
      <c r="P100" s="219">
        <f>SUM(E100:O100)</f>
        <v>0</v>
      </c>
      <c r="Q100" s="138"/>
      <c r="R100" s="138"/>
      <c r="S100" s="130"/>
      <c r="T100" s="130"/>
      <c r="U100" s="281"/>
      <c r="V100" s="281"/>
      <c r="W100" s="274"/>
      <c r="X100" s="274"/>
      <c r="Y100" s="138"/>
      <c r="Z100" s="138"/>
      <c r="AA100" s="138"/>
      <c r="AB100" s="130"/>
      <c r="AC100" s="130"/>
      <c r="AD100" s="130"/>
      <c r="AE100" s="130"/>
      <c r="AF100" s="138"/>
      <c r="AG100" s="138"/>
      <c r="AH100" s="138"/>
      <c r="AI100" s="138"/>
      <c r="AJ100" s="138"/>
      <c r="AK100" s="138"/>
      <c r="AL100" s="138"/>
      <c r="AM100" s="138"/>
      <c r="AN100" s="138"/>
      <c r="AO100" s="138"/>
      <c r="AP100" s="138"/>
      <c r="AQ100" s="138"/>
      <c r="AR100" s="137"/>
      <c r="AS100" s="137"/>
      <c r="AT100" s="137"/>
      <c r="AU100" s="137"/>
      <c r="AV100" s="137"/>
      <c r="AW100" s="137"/>
      <c r="AX100" s="137"/>
      <c r="AY100" s="137"/>
      <c r="AZ100" s="137"/>
    </row>
    <row r="101" spans="1:52" s="28" customFormat="1" ht="24" thickBot="1">
      <c r="A101"/>
      <c r="B101"/>
      <c r="C101"/>
      <c r="D101" s="89" t="s">
        <v>65</v>
      </c>
      <c r="E101" s="88">
        <f>E100-E96</f>
        <v>0</v>
      </c>
      <c r="F101" s="88">
        <f>F100-F96</f>
        <v>0</v>
      </c>
      <c r="G101" s="88">
        <f>G100-G96</f>
        <v>0</v>
      </c>
      <c r="H101" s="88">
        <f>H100-H96</f>
        <v>0</v>
      </c>
      <c r="I101" s="88">
        <f>I100-I96</f>
        <v>0</v>
      </c>
      <c r="J101" s="88"/>
      <c r="K101" s="88">
        <f>K100-K96</f>
        <v>0</v>
      </c>
      <c r="L101" s="88">
        <f>L100-L96</f>
        <v>0</v>
      </c>
      <c r="M101" s="88">
        <f>M100-M96</f>
        <v>0</v>
      </c>
      <c r="N101" s="88">
        <f>N100-N96</f>
        <v>0</v>
      </c>
      <c r="O101" s="134"/>
      <c r="P101" s="218">
        <f>SUM(E101:O101)</f>
        <v>0</v>
      </c>
      <c r="Q101" s="138"/>
      <c r="R101" s="138"/>
      <c r="S101" s="130"/>
      <c r="T101" s="130"/>
      <c r="U101" s="281"/>
      <c r="V101" s="281"/>
      <c r="W101" s="274"/>
      <c r="X101" s="274"/>
      <c r="Y101" s="138"/>
      <c r="Z101" s="138"/>
      <c r="AA101" s="138"/>
      <c r="AB101" s="130"/>
      <c r="AC101" s="130"/>
      <c r="AD101" s="130"/>
      <c r="AE101" s="130"/>
      <c r="AF101" s="138"/>
      <c r="AG101" s="138"/>
      <c r="AH101" s="138"/>
      <c r="AI101" s="138"/>
      <c r="AJ101" s="138"/>
      <c r="AK101" s="138"/>
      <c r="AL101" s="138"/>
      <c r="AM101" s="138"/>
      <c r="AN101" s="138"/>
      <c r="AO101" s="138"/>
      <c r="AP101" s="138"/>
      <c r="AQ101" s="138"/>
      <c r="AR101" s="137"/>
      <c r="AS101" s="137"/>
      <c r="AT101" s="137"/>
      <c r="AU101" s="137"/>
      <c r="AV101" s="137"/>
      <c r="AW101" s="137"/>
      <c r="AX101" s="137"/>
      <c r="AY101" s="137"/>
      <c r="AZ101" s="137"/>
    </row>
    <row r="102" spans="1:52" s="28" customFormat="1" ht="38.25" customHeight="1" thickBot="1">
      <c r="A102" s="51"/>
      <c r="B102" s="52"/>
      <c r="C102" s="52"/>
      <c r="D102" s="52"/>
      <c r="E102" s="77" t="s">
        <v>90</v>
      </c>
      <c r="F102" s="76" t="s">
        <v>60</v>
      </c>
      <c r="G102" s="78"/>
      <c r="H102" s="52"/>
      <c r="I102" s="52"/>
      <c r="J102" s="52"/>
      <c r="K102" s="52"/>
      <c r="L102" s="52"/>
      <c r="M102" s="52"/>
      <c r="N102" s="53"/>
      <c r="O102" s="137"/>
      <c r="P102" s="215"/>
      <c r="Q102" s="138"/>
      <c r="R102" s="138"/>
      <c r="S102" s="130"/>
      <c r="T102" s="130"/>
      <c r="U102" s="281"/>
      <c r="V102" s="281"/>
      <c r="W102" s="274"/>
      <c r="X102" s="274"/>
      <c r="Y102" s="138"/>
      <c r="Z102" s="138"/>
      <c r="AA102" s="138"/>
      <c r="AB102" s="130"/>
      <c r="AC102" s="130"/>
      <c r="AD102" s="130"/>
      <c r="AE102" s="130"/>
      <c r="AF102" s="138"/>
      <c r="AG102" s="138"/>
      <c r="AH102" s="138"/>
      <c r="AI102" s="138"/>
      <c r="AJ102" s="138"/>
      <c r="AK102" s="138"/>
      <c r="AL102" s="138"/>
      <c r="AM102" s="138"/>
      <c r="AN102" s="138"/>
      <c r="AO102" s="138"/>
      <c r="AP102" s="138"/>
      <c r="AQ102" s="138"/>
      <c r="AR102" s="137"/>
      <c r="AS102" s="137"/>
      <c r="AT102" s="137"/>
      <c r="AU102" s="137"/>
      <c r="AV102" s="137"/>
      <c r="AW102" s="137"/>
      <c r="AX102" s="137"/>
      <c r="AY102" s="137"/>
      <c r="AZ102" s="137"/>
    </row>
    <row r="103" spans="1:52" s="28" customFormat="1" ht="41.25" thickBot="1">
      <c r="A103" s="937" t="str">
        <f>E102</f>
        <v>IX.</v>
      </c>
      <c r="B103" s="55" t="s">
        <v>51</v>
      </c>
      <c r="C103" s="939"/>
      <c r="D103" s="37" t="s">
        <v>9</v>
      </c>
      <c r="E103" s="82">
        <f>'Приложение 1 (ОТЧЕТНЫЙ ПЕРИОД)'!E530</f>
        <v>0.89000000000000012</v>
      </c>
      <c r="F103" s="82">
        <f>'Приложение 1 (ОТЧЕТНЫЙ ПЕРИОД)'!F530</f>
        <v>0.01</v>
      </c>
      <c r="G103" s="82">
        <f>'Приложение 1 (ОТЧЕТНЫЙ ПЕРИОД)'!G530</f>
        <v>0.01</v>
      </c>
      <c r="H103" s="82">
        <f>'Приложение 1 (ОТЧЕТНЫЙ ПЕРИОД)'!H530</f>
        <v>0.95</v>
      </c>
      <c r="I103" s="82">
        <f>'Приложение 1 (ОТЧЕТНЫЙ ПЕРИОД)'!I530</f>
        <v>0.89000000000000012</v>
      </c>
      <c r="J103" s="1126"/>
      <c r="K103" s="82">
        <f>'Приложение 1 (ОТЧЕТНЫЙ ПЕРИОД)'!K530</f>
        <v>0.25</v>
      </c>
      <c r="L103" s="82">
        <f>'Приложение 1 (ОТЧЕТНЫЙ ПЕРИОД)'!L530</f>
        <v>0.65</v>
      </c>
      <c r="M103" s="82">
        <f>'Приложение 1 (ОТЧЕТНЫЙ ПЕРИОД)'!M530</f>
        <v>0.83000000000000007</v>
      </c>
      <c r="N103" s="83">
        <f>'Приложение 1 (ОТЧЕТНЫЙ ПЕРИОД)'!N530</f>
        <v>4.4600000000000009</v>
      </c>
      <c r="O103" s="137"/>
      <c r="P103" s="215"/>
      <c r="Q103" s="138"/>
      <c r="R103" s="1157" t="str">
        <f>B104</f>
        <v>ЦИФРОВАЯ ЭКОНОМИКА</v>
      </c>
      <c r="S103" s="158" t="str">
        <f>D103</f>
        <v>Всего</v>
      </c>
      <c r="T103" s="158">
        <f>E103</f>
        <v>0.89000000000000012</v>
      </c>
      <c r="U103" s="275">
        <f t="shared" ref="U103:V103" si="31">F103</f>
        <v>0.01</v>
      </c>
      <c r="V103" s="275">
        <f t="shared" si="31"/>
        <v>0.01</v>
      </c>
      <c r="W103" s="275">
        <f>F103/E103%</f>
        <v>1.1235955056179774</v>
      </c>
      <c r="X103" s="271">
        <f>G103/F103%</f>
        <v>100</v>
      </c>
      <c r="Y103" s="138"/>
      <c r="Z103" s="138"/>
      <c r="AH103" s="138"/>
      <c r="AI103" s="138"/>
      <c r="AJ103" s="138"/>
      <c r="AK103" s="138"/>
      <c r="AL103" s="138"/>
      <c r="AM103" s="138"/>
      <c r="AN103" s="138"/>
      <c r="AO103" s="138"/>
      <c r="AP103" s="138"/>
      <c r="AQ103" s="138"/>
      <c r="AR103" s="137"/>
      <c r="AS103" s="137"/>
      <c r="AT103" s="137"/>
      <c r="AU103" s="137"/>
      <c r="AV103" s="137"/>
      <c r="AW103" s="137"/>
      <c r="AX103" s="137"/>
      <c r="AY103" s="137"/>
      <c r="AZ103" s="137"/>
    </row>
    <row r="104" spans="1:52" s="28" customFormat="1" ht="23.25" customHeight="1" thickBot="1">
      <c r="A104" s="937"/>
      <c r="B104" s="944" t="str">
        <f>F102</f>
        <v>ЦИФРОВАЯ ЭКОНОМИКА</v>
      </c>
      <c r="C104" s="939"/>
      <c r="D104" s="38" t="s">
        <v>18</v>
      </c>
      <c r="E104" s="79">
        <f>'Приложение 1 (ОТЧЕТНЫЙ ПЕРИОД)'!E531</f>
        <v>0</v>
      </c>
      <c r="F104" s="79">
        <f>'Приложение 1 (ОТЧЕТНЫЙ ПЕРИОД)'!F531</f>
        <v>0</v>
      </c>
      <c r="G104" s="79">
        <f>'Приложение 1 (ОТЧЕТНЫЙ ПЕРИОД)'!G531</f>
        <v>0</v>
      </c>
      <c r="H104" s="79">
        <f>'Приложение 1 (ОТЧЕТНЫЙ ПЕРИОД)'!H531</f>
        <v>0</v>
      </c>
      <c r="I104" s="79">
        <f>'Приложение 1 (ОТЧЕТНЫЙ ПЕРИОД)'!I531</f>
        <v>0</v>
      </c>
      <c r="J104" s="1127"/>
      <c r="K104" s="82">
        <f>'Приложение 1 (ОТЧЕТНЫЙ ПЕРИОД)'!K531</f>
        <v>0</v>
      </c>
      <c r="L104" s="79">
        <f>'Приложение 1 (ОТЧЕТНЫЙ ПЕРИОД)'!L531</f>
        <v>0</v>
      </c>
      <c r="M104" s="79">
        <f>'Приложение 1 (ОТЧЕТНЫЙ ПЕРИОД)'!M531</f>
        <v>0</v>
      </c>
      <c r="N104" s="84">
        <f>'Приложение 1 (ОТЧЕТНЫЙ ПЕРИОД)'!N531</f>
        <v>0</v>
      </c>
      <c r="O104" s="137"/>
      <c r="P104" s="215"/>
      <c r="Q104" s="138"/>
      <c r="R104" s="1158"/>
      <c r="S104" s="156"/>
      <c r="T104" s="156"/>
      <c r="U104" s="279"/>
      <c r="V104" s="279"/>
      <c r="W104" s="276"/>
      <c r="X104" s="272"/>
      <c r="Y104" s="138"/>
      <c r="Z104" s="138"/>
      <c r="AH104" s="138"/>
      <c r="AI104" s="138"/>
      <c r="AJ104" s="138"/>
      <c r="AK104" s="138"/>
      <c r="AL104" s="138"/>
      <c r="AM104" s="138"/>
      <c r="AN104" s="138"/>
      <c r="AO104" s="138"/>
      <c r="AP104" s="138"/>
      <c r="AQ104" s="138"/>
      <c r="AR104" s="137"/>
      <c r="AS104" s="137"/>
      <c r="AT104" s="137"/>
      <c r="AU104" s="137"/>
      <c r="AV104" s="137"/>
      <c r="AW104" s="137"/>
      <c r="AX104" s="137"/>
      <c r="AY104" s="137"/>
      <c r="AZ104" s="137"/>
    </row>
    <row r="105" spans="1:52" s="28" customFormat="1" ht="23.25" customHeight="1" thickBot="1">
      <c r="A105" s="937"/>
      <c r="B105" s="1129"/>
      <c r="C105" s="939"/>
      <c r="D105" s="38" t="s">
        <v>10</v>
      </c>
      <c r="E105" s="79">
        <f>'Приложение 1 (ОТЧЕТНЫЙ ПЕРИОД)'!E532</f>
        <v>0</v>
      </c>
      <c r="F105" s="79">
        <f>'Приложение 1 (ОТЧЕТНЫЙ ПЕРИОД)'!F532</f>
        <v>0</v>
      </c>
      <c r="G105" s="79">
        <f>'Приложение 1 (ОТЧЕТНЫЙ ПЕРИОД)'!G532</f>
        <v>0</v>
      </c>
      <c r="H105" s="79">
        <f>'Приложение 1 (ОТЧЕТНЫЙ ПЕРИОД)'!H532</f>
        <v>0</v>
      </c>
      <c r="I105" s="79">
        <f>'Приложение 1 (ОТЧЕТНЫЙ ПЕРИОД)'!I532</f>
        <v>0</v>
      </c>
      <c r="J105" s="1127"/>
      <c r="K105" s="82">
        <f>'Приложение 1 (ОТЧЕТНЫЙ ПЕРИОД)'!K532</f>
        <v>0</v>
      </c>
      <c r="L105" s="79">
        <f>'Приложение 1 (ОТЧЕТНЫЙ ПЕРИОД)'!L532</f>
        <v>0</v>
      </c>
      <c r="M105" s="79">
        <f>'Приложение 1 (ОТЧЕТНЫЙ ПЕРИОД)'!M532</f>
        <v>0</v>
      </c>
      <c r="N105" s="84">
        <f>'Приложение 1 (ОТЧЕТНЫЙ ПЕРИОД)'!N532</f>
        <v>0</v>
      </c>
      <c r="O105" s="137"/>
      <c r="P105" s="215"/>
      <c r="Q105" s="138"/>
      <c r="R105" s="1158"/>
      <c r="S105" s="156"/>
      <c r="T105" s="156"/>
      <c r="U105" s="279"/>
      <c r="V105" s="279"/>
      <c r="W105" s="276"/>
      <c r="X105" s="272"/>
      <c r="Y105" s="138"/>
      <c r="Z105" s="138"/>
      <c r="AH105" s="138"/>
      <c r="AI105" s="138"/>
      <c r="AJ105" s="138"/>
      <c r="AK105" s="138"/>
      <c r="AL105" s="138"/>
      <c r="AM105" s="138"/>
      <c r="AN105" s="138"/>
      <c r="AO105" s="138"/>
      <c r="AP105" s="138"/>
      <c r="AQ105" s="138"/>
      <c r="AR105" s="137"/>
      <c r="AS105" s="137"/>
      <c r="AT105" s="137"/>
      <c r="AU105" s="137"/>
      <c r="AV105" s="137"/>
      <c r="AW105" s="137"/>
      <c r="AX105" s="137"/>
      <c r="AY105" s="137"/>
      <c r="AZ105" s="137"/>
    </row>
    <row r="106" spans="1:52" s="28" customFormat="1" ht="23.25" customHeight="1" thickBot="1">
      <c r="A106" s="938"/>
      <c r="B106" s="1130"/>
      <c r="C106" s="940"/>
      <c r="D106" s="72" t="s">
        <v>11</v>
      </c>
      <c r="E106" s="85">
        <f>'Приложение 1 (ОТЧЕТНЫЙ ПЕРИОД)'!E533</f>
        <v>0.89000000000000012</v>
      </c>
      <c r="F106" s="85">
        <f>'Приложение 1 (ОТЧЕТНЫЙ ПЕРИОД)'!F533</f>
        <v>0.01</v>
      </c>
      <c r="G106" s="85">
        <f>'Приложение 1 (ОТЧЕТНЫЙ ПЕРИОД)'!G533</f>
        <v>0.01</v>
      </c>
      <c r="H106" s="85">
        <f>'Приложение 1 (ОТЧЕТНЫЙ ПЕРИОД)'!H533</f>
        <v>0.95</v>
      </c>
      <c r="I106" s="85">
        <f>'Приложение 1 (ОТЧЕТНЫЙ ПЕРИОД)'!I533</f>
        <v>0.89000000000000012</v>
      </c>
      <c r="J106" s="1128"/>
      <c r="K106" s="82">
        <f>'Приложение 1 (ОТЧЕТНЫЙ ПЕРИОД)'!K533</f>
        <v>0.25</v>
      </c>
      <c r="L106" s="85">
        <f>'Приложение 1 (ОТЧЕТНЫЙ ПЕРИОД)'!L533</f>
        <v>0.65</v>
      </c>
      <c r="M106" s="85">
        <f>'Приложение 1 (ОТЧЕТНЫЙ ПЕРИОД)'!M533</f>
        <v>0.83000000000000007</v>
      </c>
      <c r="N106" s="86">
        <f>'Приложение 1 (ОТЧЕТНЫЙ ПЕРИОД)'!N533</f>
        <v>4.4600000000000009</v>
      </c>
      <c r="O106" s="137"/>
      <c r="P106" s="215"/>
      <c r="Q106" s="138"/>
      <c r="R106" s="1159"/>
      <c r="S106" s="157"/>
      <c r="T106" s="157"/>
      <c r="U106" s="280"/>
      <c r="V106" s="280"/>
      <c r="W106" s="277"/>
      <c r="X106" s="273"/>
      <c r="Y106" s="138"/>
      <c r="Z106" s="138"/>
      <c r="AH106" s="138"/>
      <c r="AI106" s="138"/>
      <c r="AJ106" s="138"/>
      <c r="AK106" s="138"/>
      <c r="AL106" s="138"/>
      <c r="AM106" s="138"/>
      <c r="AN106" s="138"/>
      <c r="AO106" s="138"/>
      <c r="AP106" s="138"/>
      <c r="AQ106" s="138"/>
      <c r="AR106" s="137"/>
      <c r="AS106" s="137"/>
      <c r="AT106" s="137"/>
      <c r="AU106" s="137"/>
      <c r="AV106" s="137"/>
      <c r="AW106" s="137"/>
      <c r="AX106" s="137"/>
      <c r="AY106" s="137"/>
      <c r="AZ106" s="137"/>
    </row>
    <row r="107" spans="1:52" s="28" customFormat="1" ht="23.25">
      <c r="A107"/>
      <c r="B107"/>
      <c r="C107" s="90"/>
      <c r="D107" s="91" t="s">
        <v>65</v>
      </c>
      <c r="E107" s="92">
        <f>E104+E105+E106</f>
        <v>0.89000000000000012</v>
      </c>
      <c r="F107" s="92">
        <f>F104+F105+F106</f>
        <v>0.01</v>
      </c>
      <c r="G107" s="92">
        <f>G104+G105+G106</f>
        <v>0.01</v>
      </c>
      <c r="H107" s="92">
        <f>H104+H105+H106</f>
        <v>0.95</v>
      </c>
      <c r="I107" s="92">
        <f>I104+I105+I106</f>
        <v>0.89000000000000012</v>
      </c>
      <c r="J107" s="92"/>
      <c r="K107" s="92">
        <f>K104+K105+K106</f>
        <v>0.25</v>
      </c>
      <c r="L107" s="92">
        <f>L104+L105+L106</f>
        <v>0.65</v>
      </c>
      <c r="M107" s="92">
        <f>M104+M105+M106</f>
        <v>0.83000000000000007</v>
      </c>
      <c r="N107" s="92">
        <f>N104+N105+N106</f>
        <v>4.4600000000000009</v>
      </c>
      <c r="O107" s="142"/>
      <c r="P107" s="219">
        <f>SUM(E107:O107)</f>
        <v>8.9400000000000013</v>
      </c>
      <c r="Q107" s="138"/>
      <c r="R107" s="138"/>
      <c r="S107" s="130"/>
      <c r="T107" s="130"/>
      <c r="U107" s="281"/>
      <c r="V107" s="281"/>
      <c r="W107" s="274"/>
      <c r="X107" s="274"/>
      <c r="Y107" s="138"/>
      <c r="Z107" s="138"/>
      <c r="AA107" s="138"/>
      <c r="AB107" s="130"/>
      <c r="AC107" s="130"/>
      <c r="AD107" s="130"/>
      <c r="AE107" s="130"/>
      <c r="AF107" s="138"/>
      <c r="AG107" s="138"/>
      <c r="AH107" s="138"/>
      <c r="AI107" s="138"/>
      <c r="AJ107" s="138"/>
      <c r="AK107" s="138"/>
      <c r="AL107" s="138"/>
      <c r="AM107" s="138"/>
      <c r="AN107" s="138"/>
      <c r="AO107" s="138"/>
      <c r="AP107" s="138"/>
      <c r="AQ107" s="138"/>
      <c r="AR107" s="137"/>
      <c r="AS107" s="137"/>
      <c r="AT107" s="137"/>
      <c r="AU107" s="137"/>
      <c r="AV107" s="137"/>
      <c r="AW107" s="137"/>
      <c r="AX107" s="137"/>
      <c r="AY107" s="137"/>
      <c r="AZ107" s="137"/>
    </row>
    <row r="108" spans="1:52" s="28" customFormat="1" ht="24" thickBot="1">
      <c r="A108"/>
      <c r="B108"/>
      <c r="C108"/>
      <c r="D108" s="89" t="s">
        <v>65</v>
      </c>
      <c r="E108" s="88">
        <f>E107-E103</f>
        <v>0</v>
      </c>
      <c r="F108" s="88">
        <f>F107-F103</f>
        <v>0</v>
      </c>
      <c r="G108" s="88">
        <f>G107-G103</f>
        <v>0</v>
      </c>
      <c r="H108" s="88">
        <f>H107-H103</f>
        <v>0</v>
      </c>
      <c r="I108" s="88">
        <f>I107-I103</f>
        <v>0</v>
      </c>
      <c r="J108" s="88"/>
      <c r="K108" s="88">
        <f>K107-K103</f>
        <v>0</v>
      </c>
      <c r="L108" s="88">
        <f>L107-L103</f>
        <v>0</v>
      </c>
      <c r="M108" s="88">
        <f>M107-M103</f>
        <v>0</v>
      </c>
      <c r="N108" s="88">
        <f>N107-N103</f>
        <v>0</v>
      </c>
      <c r="O108" s="134"/>
      <c r="P108" s="218">
        <f>SUM(E108:O108)</f>
        <v>0</v>
      </c>
      <c r="Q108" s="138"/>
      <c r="R108" s="138"/>
      <c r="S108" s="130"/>
      <c r="T108" s="130"/>
      <c r="U108" s="281"/>
      <c r="V108" s="281"/>
      <c r="W108" s="274"/>
      <c r="X108" s="274"/>
      <c r="Y108" s="138"/>
      <c r="Z108" s="138"/>
      <c r="AA108" s="138"/>
      <c r="AB108" s="130"/>
      <c r="AC108" s="130"/>
      <c r="AD108" s="130"/>
      <c r="AE108" s="130"/>
      <c r="AF108" s="138"/>
      <c r="AG108" s="138"/>
      <c r="AH108" s="138"/>
      <c r="AI108" s="138"/>
      <c r="AJ108" s="138"/>
      <c r="AK108" s="138"/>
      <c r="AL108" s="138"/>
      <c r="AM108" s="138"/>
      <c r="AN108" s="138"/>
      <c r="AO108" s="138"/>
      <c r="AP108" s="138"/>
      <c r="AQ108" s="138"/>
      <c r="AR108" s="137"/>
      <c r="AS108" s="137"/>
      <c r="AT108" s="137"/>
      <c r="AU108" s="137"/>
      <c r="AV108" s="137"/>
      <c r="AW108" s="137"/>
      <c r="AX108" s="137"/>
      <c r="AY108" s="137"/>
      <c r="AZ108" s="137"/>
    </row>
    <row r="109" spans="1:52" s="28" customFormat="1" ht="26.25" customHeight="1" thickBot="1">
      <c r="A109" s="51"/>
      <c r="B109" s="52"/>
      <c r="C109" s="52"/>
      <c r="D109" s="52"/>
      <c r="E109" s="77" t="s">
        <v>91</v>
      </c>
      <c r="F109" s="76" t="s">
        <v>61</v>
      </c>
      <c r="G109" s="78"/>
      <c r="H109" s="52"/>
      <c r="I109" s="52"/>
      <c r="J109" s="52"/>
      <c r="K109" s="52"/>
      <c r="L109" s="52"/>
      <c r="M109" s="52"/>
      <c r="N109" s="53"/>
      <c r="O109" s="137"/>
      <c r="P109" s="215"/>
      <c r="Q109" s="138"/>
      <c r="R109" s="138"/>
      <c r="S109" s="130"/>
      <c r="T109" s="130"/>
      <c r="U109" s="281"/>
      <c r="V109" s="281"/>
      <c r="W109" s="274"/>
      <c r="X109" s="274"/>
      <c r="Y109" s="138"/>
      <c r="Z109" s="138"/>
      <c r="AA109" s="138"/>
      <c r="AB109" s="130"/>
      <c r="AC109" s="130"/>
      <c r="AD109" s="130"/>
      <c r="AE109" s="130"/>
      <c r="AF109" s="138"/>
      <c r="AG109" s="138"/>
      <c r="AH109" s="138"/>
      <c r="AI109" s="138"/>
      <c r="AJ109" s="138"/>
      <c r="AK109" s="138"/>
      <c r="AL109" s="138"/>
      <c r="AM109" s="138"/>
      <c r="AN109" s="138"/>
      <c r="AO109" s="138"/>
      <c r="AP109" s="138"/>
      <c r="AQ109" s="138"/>
      <c r="AR109" s="137"/>
      <c r="AS109" s="137"/>
      <c r="AT109" s="137"/>
      <c r="AU109" s="137"/>
      <c r="AV109" s="137"/>
      <c r="AW109" s="137"/>
      <c r="AX109" s="137"/>
      <c r="AY109" s="137"/>
      <c r="AZ109" s="137"/>
    </row>
    <row r="110" spans="1:52" s="28" customFormat="1" ht="41.25" thickBot="1">
      <c r="A110" s="937">
        <v>1</v>
      </c>
      <c r="B110" s="55" t="s">
        <v>51</v>
      </c>
      <c r="C110" s="939"/>
      <c r="D110" s="37" t="s">
        <v>9</v>
      </c>
      <c r="E110" s="82">
        <f>'Приложение 1 (ОТЧЕТНЫЙ ПЕРИОД)'!E546</f>
        <v>0</v>
      </c>
      <c r="F110" s="82">
        <f>'Приложение 1 (ОТЧЕТНЫЙ ПЕРИОД)'!F546</f>
        <v>0</v>
      </c>
      <c r="G110" s="82">
        <f>'Приложение 1 (ОТЧЕТНЫЙ ПЕРИОД)'!G546</f>
        <v>0</v>
      </c>
      <c r="H110" s="82">
        <f>'Приложение 1 (ОТЧЕТНЫЙ ПЕРИОД)'!H546</f>
        <v>0</v>
      </c>
      <c r="I110" s="82">
        <f>'Приложение 1 (ОТЧЕТНЫЙ ПЕРИОД)'!I546</f>
        <v>0</v>
      </c>
      <c r="J110" s="1126"/>
      <c r="K110" s="82">
        <f>'Приложение 1 (ОТЧЕТНЫЙ ПЕРИОД)'!K546</f>
        <v>3.7310000000000003</v>
      </c>
      <c r="L110" s="82">
        <f>'Приложение 1 (ОТЧЕТНЫЙ ПЕРИОД)'!L546</f>
        <v>0</v>
      </c>
      <c r="M110" s="82">
        <f>'Приложение 1 (ОТЧЕТНЫЙ ПЕРИОД)'!M546</f>
        <v>0</v>
      </c>
      <c r="N110" s="83">
        <f>'Приложение 1 (ОТЧЕТНЫЙ ПЕРИОД)'!N546</f>
        <v>3.7310000000000003</v>
      </c>
      <c r="O110" s="137"/>
      <c r="P110" s="215"/>
      <c r="Q110" s="138"/>
      <c r="R110" s="1157" t="str">
        <f>B111</f>
        <v>КУЛЬТУРА</v>
      </c>
      <c r="S110" s="158" t="str">
        <f>D110</f>
        <v>Всего</v>
      </c>
      <c r="T110" s="158">
        <f>E110</f>
        <v>0</v>
      </c>
      <c r="U110" s="275">
        <f t="shared" ref="U110:V110" si="32">F110</f>
        <v>0</v>
      </c>
      <c r="V110" s="275">
        <f t="shared" si="32"/>
        <v>0</v>
      </c>
      <c r="W110" s="275" t="e">
        <f>F110/E110%</f>
        <v>#DIV/0!</v>
      </c>
      <c r="X110" s="271" t="e">
        <f>G110/F110%</f>
        <v>#DIV/0!</v>
      </c>
      <c r="Y110" s="138"/>
      <c r="Z110" s="138"/>
      <c r="AH110" s="138"/>
      <c r="AI110" s="138"/>
      <c r="AJ110" s="138"/>
      <c r="AK110" s="138"/>
      <c r="AL110" s="138"/>
      <c r="AM110" s="138"/>
      <c r="AN110" s="138"/>
      <c r="AO110" s="138"/>
      <c r="AP110" s="138"/>
      <c r="AQ110" s="138"/>
      <c r="AR110" s="137"/>
      <c r="AS110" s="137"/>
      <c r="AT110" s="137"/>
      <c r="AU110" s="137"/>
      <c r="AV110" s="137"/>
      <c r="AW110" s="137"/>
      <c r="AX110" s="137"/>
      <c r="AY110" s="137"/>
      <c r="AZ110" s="137"/>
    </row>
    <row r="111" spans="1:52" s="28" customFormat="1" ht="23.25" customHeight="1" thickBot="1">
      <c r="A111" s="937"/>
      <c r="B111" s="944" t="str">
        <f>F109</f>
        <v>КУЛЬТУРА</v>
      </c>
      <c r="C111" s="939"/>
      <c r="D111" s="38" t="s">
        <v>18</v>
      </c>
      <c r="E111" s="79">
        <f>'Приложение 1 (ОТЧЕТНЫЙ ПЕРИОД)'!E547</f>
        <v>0</v>
      </c>
      <c r="F111" s="79">
        <f>'Приложение 1 (ОТЧЕТНЫЙ ПЕРИОД)'!F547</f>
        <v>0</v>
      </c>
      <c r="G111" s="79">
        <f>'Приложение 1 (ОТЧЕТНЫЙ ПЕРИОД)'!G547</f>
        <v>0</v>
      </c>
      <c r="H111" s="79">
        <f>'Приложение 1 (ОТЧЕТНЫЙ ПЕРИОД)'!H547</f>
        <v>0</v>
      </c>
      <c r="I111" s="79">
        <f>'Приложение 1 (ОТЧЕТНЫЙ ПЕРИОД)'!I547</f>
        <v>0</v>
      </c>
      <c r="J111" s="1127"/>
      <c r="K111" s="82">
        <f>'Приложение 1 (ОТЧЕТНЫЙ ПЕРИОД)'!K547</f>
        <v>3.4460000000000002</v>
      </c>
      <c r="L111" s="79">
        <f>'Приложение 1 (ОТЧЕТНЫЙ ПЕРИОД)'!L547</f>
        <v>0</v>
      </c>
      <c r="M111" s="79">
        <f>'Приложение 1 (ОТЧЕТНЫЙ ПЕРИОД)'!M547</f>
        <v>0</v>
      </c>
      <c r="N111" s="84">
        <f>'Приложение 1 (ОТЧЕТНЫЙ ПЕРИОД)'!N547</f>
        <v>3.4460000000000002</v>
      </c>
      <c r="O111" s="137"/>
      <c r="P111" s="215"/>
      <c r="Q111" s="138"/>
      <c r="R111" s="1158"/>
      <c r="S111" s="156"/>
      <c r="T111" s="156"/>
      <c r="U111" s="279"/>
      <c r="V111" s="279"/>
      <c r="W111" s="276"/>
      <c r="X111" s="272"/>
      <c r="Y111" s="138"/>
      <c r="Z111" s="138"/>
      <c r="AH111" s="138"/>
      <c r="AI111" s="138"/>
      <c r="AJ111" s="138"/>
      <c r="AK111" s="138"/>
      <c r="AL111" s="138"/>
      <c r="AM111" s="138"/>
      <c r="AN111" s="138"/>
      <c r="AO111" s="138"/>
      <c r="AP111" s="138"/>
      <c r="AQ111" s="138"/>
      <c r="AR111" s="137"/>
      <c r="AS111" s="137"/>
      <c r="AT111" s="137"/>
      <c r="AU111" s="137"/>
      <c r="AV111" s="137"/>
      <c r="AW111" s="137"/>
      <c r="AX111" s="137"/>
      <c r="AY111" s="137"/>
      <c r="AZ111" s="137"/>
    </row>
    <row r="112" spans="1:52" s="28" customFormat="1" ht="23.25" customHeight="1" thickBot="1">
      <c r="A112" s="937"/>
      <c r="B112" s="1129"/>
      <c r="C112" s="939"/>
      <c r="D112" s="38" t="s">
        <v>10</v>
      </c>
      <c r="E112" s="79">
        <f>'Приложение 1 (ОТЧЕТНЫЙ ПЕРИОД)'!E548</f>
        <v>0</v>
      </c>
      <c r="F112" s="79">
        <f>'Приложение 1 (ОТЧЕТНЫЙ ПЕРИОД)'!F548</f>
        <v>0</v>
      </c>
      <c r="G112" s="79">
        <f>'Приложение 1 (ОТЧЕТНЫЙ ПЕРИОД)'!G548</f>
        <v>0</v>
      </c>
      <c r="H112" s="79">
        <f>'Приложение 1 (ОТЧЕТНЫЙ ПЕРИОД)'!H548</f>
        <v>0</v>
      </c>
      <c r="I112" s="79">
        <f>'Приложение 1 (ОТЧЕТНЫЙ ПЕРИОД)'!I548</f>
        <v>0</v>
      </c>
      <c r="J112" s="1127"/>
      <c r="K112" s="82">
        <f>'Приложение 1 (ОТЧЕТНЫЙ ПЕРИОД)'!K548</f>
        <v>0.27600000000000002</v>
      </c>
      <c r="L112" s="79">
        <f>'Приложение 1 (ОТЧЕТНЫЙ ПЕРИОД)'!L548</f>
        <v>0</v>
      </c>
      <c r="M112" s="79">
        <f>'Приложение 1 (ОТЧЕТНЫЙ ПЕРИОД)'!M548</f>
        <v>0</v>
      </c>
      <c r="N112" s="84">
        <f>'Приложение 1 (ОТЧЕТНЫЙ ПЕРИОД)'!N548</f>
        <v>0.27600000000000002</v>
      </c>
      <c r="O112" s="137"/>
      <c r="P112" s="215"/>
      <c r="Q112" s="138"/>
      <c r="R112" s="1158"/>
      <c r="S112" s="156"/>
      <c r="T112" s="156"/>
      <c r="U112" s="279"/>
      <c r="V112" s="279"/>
      <c r="W112" s="276"/>
      <c r="X112" s="272"/>
      <c r="Y112" s="138"/>
      <c r="Z112" s="138"/>
      <c r="AH112" s="138"/>
      <c r="AI112" s="138"/>
      <c r="AJ112" s="138"/>
      <c r="AK112" s="138"/>
      <c r="AL112" s="138"/>
      <c r="AM112" s="138"/>
      <c r="AN112" s="138"/>
      <c r="AO112" s="138"/>
      <c r="AP112" s="138"/>
      <c r="AQ112" s="138"/>
      <c r="AR112" s="137"/>
      <c r="AS112" s="137"/>
      <c r="AT112" s="137"/>
      <c r="AU112" s="137"/>
      <c r="AV112" s="137"/>
      <c r="AW112" s="137"/>
      <c r="AX112" s="137"/>
      <c r="AY112" s="137"/>
      <c r="AZ112" s="137"/>
    </row>
    <row r="113" spans="1:52" s="28" customFormat="1" ht="23.25" customHeight="1" thickBot="1">
      <c r="A113" s="938"/>
      <c r="B113" s="1130"/>
      <c r="C113" s="940"/>
      <c r="D113" s="72" t="s">
        <v>11</v>
      </c>
      <c r="E113" s="85">
        <f>'Приложение 1 (ОТЧЕТНЫЙ ПЕРИОД)'!E549</f>
        <v>0</v>
      </c>
      <c r="F113" s="85">
        <f>'Приложение 1 (ОТЧЕТНЫЙ ПЕРИОД)'!F549</f>
        <v>0</v>
      </c>
      <c r="G113" s="85">
        <f>'Приложение 1 (ОТЧЕТНЫЙ ПЕРИОД)'!G549</f>
        <v>0</v>
      </c>
      <c r="H113" s="85">
        <f>'Приложение 1 (ОТЧЕТНЫЙ ПЕРИОД)'!H549</f>
        <v>0</v>
      </c>
      <c r="I113" s="85">
        <f>'Приложение 1 (ОТЧЕТНЫЙ ПЕРИОД)'!I549</f>
        <v>0</v>
      </c>
      <c r="J113" s="1128"/>
      <c r="K113" s="82">
        <f>'Приложение 1 (ОТЧЕТНЫЙ ПЕРИОД)'!K549</f>
        <v>8.9999999999999993E-3</v>
      </c>
      <c r="L113" s="85">
        <f>'Приложение 1 (ОТЧЕТНЫЙ ПЕРИОД)'!L549</f>
        <v>0</v>
      </c>
      <c r="M113" s="85">
        <f>'Приложение 1 (ОТЧЕТНЫЙ ПЕРИОД)'!M549</f>
        <v>0</v>
      </c>
      <c r="N113" s="86">
        <f>'Приложение 1 (ОТЧЕТНЫЙ ПЕРИОД)'!N549</f>
        <v>8.9999999999999993E-3</v>
      </c>
      <c r="O113" s="137"/>
      <c r="P113" s="215"/>
      <c r="Q113" s="138"/>
      <c r="R113" s="1159"/>
      <c r="S113" s="157"/>
      <c r="T113" s="157"/>
      <c r="U113" s="280"/>
      <c r="V113" s="280"/>
      <c r="W113" s="277"/>
      <c r="X113" s="273"/>
      <c r="Y113" s="138"/>
      <c r="Z113" s="138"/>
      <c r="AH113" s="138"/>
      <c r="AI113" s="138"/>
      <c r="AJ113" s="138"/>
      <c r="AK113" s="138"/>
      <c r="AL113" s="138"/>
      <c r="AM113" s="138"/>
      <c r="AN113" s="138"/>
      <c r="AO113" s="138"/>
      <c r="AP113" s="138"/>
      <c r="AQ113" s="138"/>
      <c r="AR113" s="137"/>
      <c r="AS113" s="137"/>
      <c r="AT113" s="137"/>
      <c r="AU113" s="137"/>
      <c r="AV113" s="137"/>
      <c r="AW113" s="137"/>
      <c r="AX113" s="137"/>
      <c r="AY113" s="137"/>
      <c r="AZ113" s="137"/>
    </row>
    <row r="114" spans="1:52" s="28" customFormat="1" ht="23.25">
      <c r="A114"/>
      <c r="B114"/>
      <c r="C114" s="90"/>
      <c r="D114" s="91" t="s">
        <v>65</v>
      </c>
      <c r="E114" s="92">
        <f>E111+E112+E113</f>
        <v>0</v>
      </c>
      <c r="F114" s="92">
        <f>F111+F112+F113</f>
        <v>0</v>
      </c>
      <c r="G114" s="92">
        <f>G111+G112+G113</f>
        <v>0</v>
      </c>
      <c r="H114" s="92">
        <f>H111+H112+H113</f>
        <v>0</v>
      </c>
      <c r="I114" s="92">
        <f>I111+I112+I113</f>
        <v>0</v>
      </c>
      <c r="J114" s="92"/>
      <c r="K114" s="92">
        <f>K111+K112+K113</f>
        <v>3.7310000000000003</v>
      </c>
      <c r="L114" s="92">
        <f>L111+L112+L113</f>
        <v>0</v>
      </c>
      <c r="M114" s="92">
        <f>M111+M112+M113</f>
        <v>0</v>
      </c>
      <c r="N114" s="92">
        <f>N111+N112+N113</f>
        <v>3.7310000000000003</v>
      </c>
      <c r="O114" s="142"/>
      <c r="P114" s="219">
        <f>SUM(E114:O114)</f>
        <v>7.4620000000000006</v>
      </c>
      <c r="Q114" s="138"/>
      <c r="R114" s="138"/>
      <c r="S114" s="130"/>
      <c r="T114" s="130"/>
      <c r="U114" s="281"/>
      <c r="V114" s="281"/>
      <c r="W114" s="274"/>
      <c r="X114" s="274"/>
      <c r="Y114" s="138"/>
      <c r="Z114" s="138"/>
      <c r="AA114" s="138"/>
      <c r="AB114" s="130"/>
      <c r="AC114" s="130"/>
      <c r="AD114" s="130"/>
      <c r="AE114" s="130"/>
      <c r="AF114" s="138"/>
      <c r="AG114" s="138"/>
      <c r="AH114" s="138"/>
      <c r="AI114" s="138"/>
      <c r="AJ114" s="138"/>
      <c r="AK114" s="138"/>
      <c r="AL114" s="138"/>
      <c r="AM114" s="138"/>
      <c r="AN114" s="138"/>
      <c r="AO114" s="138"/>
      <c r="AP114" s="138"/>
      <c r="AQ114" s="138"/>
      <c r="AR114" s="137"/>
      <c r="AS114" s="137"/>
      <c r="AT114" s="137"/>
      <c r="AU114" s="137"/>
      <c r="AV114" s="137"/>
      <c r="AW114" s="137"/>
      <c r="AX114" s="137"/>
      <c r="AY114" s="137"/>
      <c r="AZ114" s="137"/>
    </row>
    <row r="115" spans="1:52" s="28" customFormat="1" ht="24" thickBot="1">
      <c r="A115"/>
      <c r="B115"/>
      <c r="C115"/>
      <c r="D115" s="89" t="s">
        <v>65</v>
      </c>
      <c r="E115" s="88">
        <f>E114-E110</f>
        <v>0</v>
      </c>
      <c r="F115" s="88">
        <f>F114-F110</f>
        <v>0</v>
      </c>
      <c r="G115" s="88">
        <f>G114-G110</f>
        <v>0</v>
      </c>
      <c r="H115" s="88">
        <f>H114-H110</f>
        <v>0</v>
      </c>
      <c r="I115" s="88">
        <f>I114-I110</f>
        <v>0</v>
      </c>
      <c r="J115" s="88"/>
      <c r="K115" s="88">
        <f>K114-K110</f>
        <v>0</v>
      </c>
      <c r="L115" s="88">
        <f>L114-L110</f>
        <v>0</v>
      </c>
      <c r="M115" s="88">
        <f>M114-M110</f>
        <v>0</v>
      </c>
      <c r="N115" s="88">
        <f>N114-N110</f>
        <v>0</v>
      </c>
      <c r="O115" s="134"/>
      <c r="P115" s="218">
        <f>SUM(E115:O115)</f>
        <v>0</v>
      </c>
      <c r="Q115" s="138"/>
      <c r="R115" s="138"/>
      <c r="S115" s="130"/>
      <c r="T115" s="130"/>
      <c r="U115" s="281"/>
      <c r="V115" s="281"/>
      <c r="W115" s="274"/>
      <c r="X115" s="274"/>
      <c r="Y115" s="138"/>
      <c r="Z115" s="138"/>
      <c r="AA115" s="138"/>
      <c r="AB115" s="130"/>
      <c r="AC115" s="130"/>
      <c r="AD115" s="130"/>
      <c r="AE115" s="130"/>
      <c r="AF115" s="138"/>
      <c r="AG115" s="138"/>
      <c r="AH115" s="138"/>
      <c r="AI115" s="138"/>
      <c r="AJ115" s="138"/>
      <c r="AK115" s="138"/>
      <c r="AL115" s="138"/>
      <c r="AM115" s="138"/>
      <c r="AN115" s="138"/>
      <c r="AO115" s="138"/>
      <c r="AP115" s="138"/>
      <c r="AQ115" s="138"/>
      <c r="AR115" s="137"/>
      <c r="AS115" s="137"/>
      <c r="AT115" s="137"/>
      <c r="AU115" s="137"/>
      <c r="AV115" s="137"/>
      <c r="AW115" s="137"/>
      <c r="AX115" s="137"/>
      <c r="AY115" s="137"/>
      <c r="AZ115" s="137"/>
    </row>
    <row r="116" spans="1:52" s="28" customFormat="1" ht="32.25" customHeight="1" thickBot="1">
      <c r="A116" s="51"/>
      <c r="B116" s="52"/>
      <c r="C116" s="52"/>
      <c r="D116" s="52"/>
      <c r="E116" s="77" t="s">
        <v>92</v>
      </c>
      <c r="F116" s="76" t="s">
        <v>62</v>
      </c>
      <c r="G116" s="78"/>
      <c r="H116" s="52"/>
      <c r="I116" s="52"/>
      <c r="J116" s="52"/>
      <c r="K116" s="52"/>
      <c r="L116" s="52"/>
      <c r="M116" s="52"/>
      <c r="N116" s="53"/>
      <c r="O116" s="137"/>
      <c r="P116" s="215"/>
      <c r="Q116" s="138"/>
      <c r="R116" s="138"/>
      <c r="S116" s="130"/>
      <c r="T116" s="130"/>
      <c r="U116" s="281"/>
      <c r="V116" s="281"/>
      <c r="W116" s="274"/>
      <c r="X116" s="274"/>
      <c r="Y116" s="138"/>
      <c r="Z116" s="138"/>
      <c r="AA116" s="138"/>
      <c r="AB116" s="130"/>
      <c r="AC116" s="130"/>
      <c r="AD116" s="130"/>
      <c r="AE116" s="130"/>
      <c r="AF116" s="138"/>
      <c r="AG116" s="138"/>
      <c r="AH116" s="138"/>
      <c r="AI116" s="138"/>
      <c r="AJ116" s="138"/>
      <c r="AK116" s="138"/>
      <c r="AL116" s="138"/>
      <c r="AM116" s="138"/>
      <c r="AN116" s="138"/>
      <c r="AO116" s="138"/>
      <c r="AP116" s="138"/>
      <c r="AQ116" s="138"/>
      <c r="AR116" s="137"/>
      <c r="AS116" s="137"/>
      <c r="AT116" s="137"/>
      <c r="AU116" s="137"/>
      <c r="AV116" s="137"/>
      <c r="AW116" s="137"/>
      <c r="AX116" s="137"/>
      <c r="AY116" s="137"/>
      <c r="AZ116" s="137"/>
    </row>
    <row r="117" spans="1:52" s="28" customFormat="1" ht="41.25" thickBot="1">
      <c r="A117" s="937" t="str">
        <f>E116</f>
        <v>XI.</v>
      </c>
      <c r="B117" s="55" t="s">
        <v>51</v>
      </c>
      <c r="C117" s="939"/>
      <c r="D117" s="37" t="s">
        <v>9</v>
      </c>
      <c r="E117" s="82">
        <f>'Приложение 1 (ОТЧЕТНЫЙ ПЕРИОД)'!E561</f>
        <v>0</v>
      </c>
      <c r="F117" s="82">
        <f>'Приложение 1 (ОТЧЕТНЫЙ ПЕРИОД)'!F561</f>
        <v>0</v>
      </c>
      <c r="G117" s="82">
        <f>'Приложение 1 (ОТЧЕТНЫЙ ПЕРИОД)'!G561</f>
        <v>0</v>
      </c>
      <c r="H117" s="82">
        <f>'Приложение 1 (ОТЧЕТНЫЙ ПЕРИОД)'!H561</f>
        <v>0</v>
      </c>
      <c r="I117" s="82">
        <f>'Приложение 1 (ОТЧЕТНЫЙ ПЕРИОД)'!I561</f>
        <v>0</v>
      </c>
      <c r="J117" s="1126"/>
      <c r="K117" s="82">
        <f>'Приложение 1 (ОТЧЕТНЫЙ ПЕРИОД)'!K561</f>
        <v>0</v>
      </c>
      <c r="L117" s="82">
        <f>'Приложение 1 (ОТЧЕТНЫЙ ПЕРИОД)'!L561</f>
        <v>0</v>
      </c>
      <c r="M117" s="82">
        <f>'Приложение 1 (ОТЧЕТНЫЙ ПЕРИОД)'!M561</f>
        <v>0</v>
      </c>
      <c r="N117" s="83">
        <f>'Приложение 1 (ОТЧЕТНЫЙ ПЕРИОД)'!N561</f>
        <v>0</v>
      </c>
      <c r="O117" s="137"/>
      <c r="P117" s="215"/>
      <c r="Q117" s="138"/>
      <c r="R117" s="1157" t="str">
        <f>B118</f>
        <v>МАЛОЕ И СРЕДНЕЕ ПРЕДПРИНИМАТЕЛЬСТВО</v>
      </c>
      <c r="S117" s="158" t="str">
        <f>D117</f>
        <v>Всего</v>
      </c>
      <c r="T117" s="158">
        <f>E117</f>
        <v>0</v>
      </c>
      <c r="U117" s="275">
        <f t="shared" ref="U117:V117" si="33">F117</f>
        <v>0</v>
      </c>
      <c r="V117" s="275">
        <f t="shared" si="33"/>
        <v>0</v>
      </c>
      <c r="W117" s="275" t="e">
        <f>F117/E117%</f>
        <v>#DIV/0!</v>
      </c>
      <c r="X117" s="271" t="e">
        <f>G117/F117%</f>
        <v>#DIV/0!</v>
      </c>
      <c r="Y117" s="138"/>
      <c r="Z117" s="138"/>
      <c r="AH117" s="138"/>
      <c r="AI117" s="138"/>
      <c r="AJ117" s="138"/>
      <c r="AK117" s="138"/>
      <c r="AL117" s="138"/>
      <c r="AM117" s="138"/>
      <c r="AN117" s="138"/>
      <c r="AO117" s="138"/>
      <c r="AP117" s="138"/>
      <c r="AQ117" s="138"/>
      <c r="AR117" s="137"/>
      <c r="AS117" s="137"/>
      <c r="AT117" s="137"/>
      <c r="AU117" s="137"/>
      <c r="AV117" s="137"/>
      <c r="AW117" s="137"/>
      <c r="AX117" s="137"/>
      <c r="AY117" s="137"/>
      <c r="AZ117" s="137"/>
    </row>
    <row r="118" spans="1:52" s="28" customFormat="1" ht="23.25" customHeight="1" thickBot="1">
      <c r="A118" s="937"/>
      <c r="B118" s="944" t="str">
        <f>F116</f>
        <v>МАЛОЕ И СРЕДНЕЕ ПРЕДПРИНИМАТЕЛЬСТВО</v>
      </c>
      <c r="C118" s="939"/>
      <c r="D118" s="38" t="s">
        <v>18</v>
      </c>
      <c r="E118" s="79">
        <f>'Приложение 1 (ОТЧЕТНЫЙ ПЕРИОД)'!E562</f>
        <v>0</v>
      </c>
      <c r="F118" s="79">
        <f>'Приложение 1 (ОТЧЕТНЫЙ ПЕРИОД)'!F562</f>
        <v>0</v>
      </c>
      <c r="G118" s="79">
        <f>'Приложение 1 (ОТЧЕТНЫЙ ПЕРИОД)'!G562</f>
        <v>0</v>
      </c>
      <c r="H118" s="79">
        <f>'Приложение 1 (ОТЧЕТНЫЙ ПЕРИОД)'!H562</f>
        <v>0</v>
      </c>
      <c r="I118" s="79">
        <f>'Приложение 1 (ОТЧЕТНЫЙ ПЕРИОД)'!I562</f>
        <v>0</v>
      </c>
      <c r="J118" s="1127"/>
      <c r="K118" s="82">
        <f>'Приложение 1 (ОТЧЕТНЫЙ ПЕРИОД)'!K562</f>
        <v>0</v>
      </c>
      <c r="L118" s="79">
        <f>'Приложение 1 (ОТЧЕТНЫЙ ПЕРИОД)'!L562</f>
        <v>0</v>
      </c>
      <c r="M118" s="79">
        <f>'Приложение 1 (ОТЧЕТНЫЙ ПЕРИОД)'!M562</f>
        <v>0</v>
      </c>
      <c r="N118" s="84">
        <f>'Приложение 1 (ОТЧЕТНЫЙ ПЕРИОД)'!N562</f>
        <v>0</v>
      </c>
      <c r="O118" s="137"/>
      <c r="P118" s="215"/>
      <c r="Q118" s="138"/>
      <c r="R118" s="1158"/>
      <c r="S118" s="156"/>
      <c r="T118" s="156"/>
      <c r="U118" s="279"/>
      <c r="V118" s="279"/>
      <c r="W118" s="276"/>
      <c r="X118" s="272"/>
      <c r="Y118" s="138"/>
      <c r="Z118" s="138"/>
      <c r="AH118" s="138"/>
      <c r="AI118" s="138"/>
      <c r="AJ118" s="138"/>
      <c r="AK118" s="138"/>
      <c r="AL118" s="138"/>
      <c r="AM118" s="138"/>
      <c r="AN118" s="138"/>
      <c r="AO118" s="138"/>
      <c r="AP118" s="138"/>
      <c r="AQ118" s="138"/>
      <c r="AR118" s="137"/>
      <c r="AS118" s="137"/>
      <c r="AT118" s="137"/>
      <c r="AU118" s="137"/>
      <c r="AV118" s="137"/>
      <c r="AW118" s="137"/>
      <c r="AX118" s="137"/>
      <c r="AY118" s="137"/>
      <c r="AZ118" s="137"/>
    </row>
    <row r="119" spans="1:52" s="28" customFormat="1" ht="23.25" customHeight="1" thickBot="1">
      <c r="A119" s="937"/>
      <c r="B119" s="1129"/>
      <c r="C119" s="939"/>
      <c r="D119" s="38" t="s">
        <v>10</v>
      </c>
      <c r="E119" s="79">
        <f>'Приложение 1 (ОТЧЕТНЫЙ ПЕРИОД)'!E563</f>
        <v>0</v>
      </c>
      <c r="F119" s="79">
        <f>'Приложение 1 (ОТЧЕТНЫЙ ПЕРИОД)'!F563</f>
        <v>0</v>
      </c>
      <c r="G119" s="79">
        <f>'Приложение 1 (ОТЧЕТНЫЙ ПЕРИОД)'!G563</f>
        <v>0</v>
      </c>
      <c r="H119" s="79">
        <f>'Приложение 1 (ОТЧЕТНЫЙ ПЕРИОД)'!H563</f>
        <v>0</v>
      </c>
      <c r="I119" s="79">
        <f>'Приложение 1 (ОТЧЕТНЫЙ ПЕРИОД)'!I563</f>
        <v>0</v>
      </c>
      <c r="J119" s="1127"/>
      <c r="K119" s="82">
        <f>'Приложение 1 (ОТЧЕТНЫЙ ПЕРИОД)'!K563</f>
        <v>0</v>
      </c>
      <c r="L119" s="79">
        <f>'Приложение 1 (ОТЧЕТНЫЙ ПЕРИОД)'!L563</f>
        <v>0</v>
      </c>
      <c r="M119" s="79">
        <f>'Приложение 1 (ОТЧЕТНЫЙ ПЕРИОД)'!M563</f>
        <v>0</v>
      </c>
      <c r="N119" s="84">
        <f>'Приложение 1 (ОТЧЕТНЫЙ ПЕРИОД)'!N563</f>
        <v>0</v>
      </c>
      <c r="O119" s="137"/>
      <c r="P119" s="215"/>
      <c r="Q119" s="138"/>
      <c r="R119" s="1158"/>
      <c r="S119" s="156"/>
      <c r="T119" s="156"/>
      <c r="U119" s="279"/>
      <c r="V119" s="279"/>
      <c r="W119" s="276"/>
      <c r="X119" s="272"/>
      <c r="Y119" s="138"/>
      <c r="Z119" s="138"/>
      <c r="AH119" s="138"/>
      <c r="AI119" s="138"/>
      <c r="AJ119" s="138"/>
      <c r="AK119" s="138"/>
      <c r="AL119" s="138"/>
      <c r="AM119" s="138"/>
      <c r="AN119" s="138"/>
      <c r="AO119" s="138"/>
      <c r="AP119" s="138"/>
      <c r="AQ119" s="138"/>
      <c r="AR119" s="137"/>
      <c r="AS119" s="137"/>
      <c r="AT119" s="137"/>
      <c r="AU119" s="137"/>
      <c r="AV119" s="137"/>
      <c r="AW119" s="137"/>
      <c r="AX119" s="137"/>
      <c r="AY119" s="137"/>
      <c r="AZ119" s="137"/>
    </row>
    <row r="120" spans="1:52" s="28" customFormat="1" ht="23.25" customHeight="1" thickBot="1">
      <c r="A120" s="938"/>
      <c r="B120" s="1130"/>
      <c r="C120" s="940"/>
      <c r="D120" s="72" t="s">
        <v>11</v>
      </c>
      <c r="E120" s="85">
        <f>'Приложение 1 (ОТЧЕТНЫЙ ПЕРИОД)'!E564</f>
        <v>0</v>
      </c>
      <c r="F120" s="85">
        <f>'Приложение 1 (ОТЧЕТНЫЙ ПЕРИОД)'!F564</f>
        <v>0</v>
      </c>
      <c r="G120" s="85">
        <f>'Приложение 1 (ОТЧЕТНЫЙ ПЕРИОД)'!G564</f>
        <v>0</v>
      </c>
      <c r="H120" s="85">
        <f>'Приложение 1 (ОТЧЕТНЫЙ ПЕРИОД)'!H564</f>
        <v>0</v>
      </c>
      <c r="I120" s="85">
        <f>'Приложение 1 (ОТЧЕТНЫЙ ПЕРИОД)'!I564</f>
        <v>0</v>
      </c>
      <c r="J120" s="1128"/>
      <c r="K120" s="82">
        <f>'Приложение 1 (ОТЧЕТНЫЙ ПЕРИОД)'!K564</f>
        <v>0</v>
      </c>
      <c r="L120" s="85">
        <f>'Приложение 1 (ОТЧЕТНЫЙ ПЕРИОД)'!L564</f>
        <v>0</v>
      </c>
      <c r="M120" s="85">
        <f>'Приложение 1 (ОТЧЕТНЫЙ ПЕРИОД)'!M564</f>
        <v>0</v>
      </c>
      <c r="N120" s="86">
        <f>'Приложение 1 (ОТЧЕТНЫЙ ПЕРИОД)'!N564</f>
        <v>0</v>
      </c>
      <c r="O120" s="137"/>
      <c r="P120" s="215"/>
      <c r="Q120" s="138"/>
      <c r="R120" s="1159"/>
      <c r="S120" s="157"/>
      <c r="T120" s="157"/>
      <c r="U120" s="280"/>
      <c r="V120" s="280"/>
      <c r="W120" s="277"/>
      <c r="X120" s="273"/>
      <c r="Y120" s="138"/>
      <c r="Z120" s="138"/>
      <c r="AH120" s="138"/>
      <c r="AI120" s="138"/>
      <c r="AJ120" s="138"/>
      <c r="AK120" s="138"/>
      <c r="AL120" s="138"/>
      <c r="AM120" s="138"/>
      <c r="AN120" s="138"/>
      <c r="AO120" s="138"/>
      <c r="AP120" s="138"/>
      <c r="AQ120" s="138"/>
      <c r="AR120" s="137"/>
      <c r="AS120" s="137"/>
      <c r="AT120" s="137"/>
      <c r="AU120" s="137"/>
      <c r="AV120" s="137"/>
      <c r="AW120" s="137"/>
      <c r="AX120" s="137"/>
      <c r="AY120" s="137"/>
      <c r="AZ120" s="137"/>
    </row>
    <row r="121" spans="1:52" s="28" customFormat="1" ht="23.25">
      <c r="A121"/>
      <c r="B121"/>
      <c r="C121" s="90"/>
      <c r="D121" s="91" t="s">
        <v>65</v>
      </c>
      <c r="E121" s="92">
        <f>E118+E119+E120</f>
        <v>0</v>
      </c>
      <c r="F121" s="92">
        <f>F118+F119+F120</f>
        <v>0</v>
      </c>
      <c r="G121" s="92">
        <f>G118+G119+G120</f>
        <v>0</v>
      </c>
      <c r="H121" s="92">
        <f>H118+H119+H120</f>
        <v>0</v>
      </c>
      <c r="I121" s="92">
        <f>I118+I119+I120</f>
        <v>0</v>
      </c>
      <c r="J121" s="92"/>
      <c r="K121" s="92">
        <f>K118+K119+K120</f>
        <v>0</v>
      </c>
      <c r="L121" s="92">
        <f>L118+L119+L120</f>
        <v>0</v>
      </c>
      <c r="M121" s="92">
        <f>M118+M119+M120</f>
        <v>0</v>
      </c>
      <c r="N121" s="92">
        <f>N118+N119+N120</f>
        <v>0</v>
      </c>
      <c r="O121" s="142"/>
      <c r="P121" s="219">
        <f>SUM(E121:O121)</f>
        <v>0</v>
      </c>
      <c r="Q121" s="138"/>
      <c r="R121" s="138"/>
      <c r="S121" s="130"/>
      <c r="T121" s="130"/>
      <c r="U121" s="281"/>
      <c r="V121" s="281"/>
      <c r="W121" s="274"/>
      <c r="X121" s="274"/>
      <c r="Y121" s="138"/>
      <c r="Z121" s="138"/>
      <c r="AA121" s="138"/>
      <c r="AB121" s="130"/>
      <c r="AC121" s="130"/>
      <c r="AD121" s="130"/>
      <c r="AE121" s="130"/>
      <c r="AF121" s="138"/>
      <c r="AG121" s="138"/>
      <c r="AH121" s="138"/>
      <c r="AI121" s="138"/>
      <c r="AJ121" s="138"/>
      <c r="AK121" s="138"/>
      <c r="AL121" s="138"/>
      <c r="AM121" s="138"/>
      <c r="AN121" s="138"/>
      <c r="AO121" s="138"/>
      <c r="AP121" s="138"/>
      <c r="AQ121" s="138"/>
      <c r="AR121" s="137"/>
      <c r="AS121" s="137"/>
      <c r="AT121" s="137"/>
      <c r="AU121" s="137"/>
      <c r="AV121" s="137"/>
      <c r="AW121" s="137"/>
      <c r="AX121" s="137"/>
      <c r="AY121" s="137"/>
      <c r="AZ121" s="137"/>
    </row>
    <row r="122" spans="1:52" s="28" customFormat="1" ht="24" thickBot="1">
      <c r="A122"/>
      <c r="B122"/>
      <c r="C122"/>
      <c r="D122" s="89" t="s">
        <v>65</v>
      </c>
      <c r="E122" s="88">
        <f>E121-E117</f>
        <v>0</v>
      </c>
      <c r="F122" s="88">
        <f>F121-F117</f>
        <v>0</v>
      </c>
      <c r="G122" s="88">
        <f>G121-G117</f>
        <v>0</v>
      </c>
      <c r="H122" s="88">
        <f>H121-H117</f>
        <v>0</v>
      </c>
      <c r="I122" s="88">
        <f>I121-I117</f>
        <v>0</v>
      </c>
      <c r="J122" s="88"/>
      <c r="K122" s="88">
        <f>K121-K117</f>
        <v>0</v>
      </c>
      <c r="L122" s="88">
        <f>L121-L117</f>
        <v>0</v>
      </c>
      <c r="M122" s="88">
        <f>M121-M117</f>
        <v>0</v>
      </c>
      <c r="N122" s="88">
        <f>N121-N117</f>
        <v>0</v>
      </c>
      <c r="O122" s="134"/>
      <c r="P122" s="218">
        <f>SUM(E122:O122)</f>
        <v>0</v>
      </c>
      <c r="Q122" s="138"/>
      <c r="R122" s="138"/>
      <c r="S122" s="130"/>
      <c r="T122" s="130"/>
      <c r="U122" s="281"/>
      <c r="V122" s="281"/>
      <c r="W122" s="274"/>
      <c r="X122" s="274"/>
      <c r="Y122" s="138"/>
      <c r="Z122" s="138"/>
      <c r="AA122" s="138"/>
      <c r="AB122" s="130"/>
      <c r="AC122" s="130"/>
      <c r="AD122" s="130"/>
      <c r="AE122" s="130"/>
      <c r="AF122" s="138"/>
      <c r="AG122" s="138"/>
      <c r="AH122" s="138"/>
      <c r="AI122" s="138"/>
      <c r="AJ122" s="138"/>
      <c r="AK122" s="138"/>
      <c r="AL122" s="138"/>
      <c r="AM122" s="138"/>
      <c r="AN122" s="138"/>
      <c r="AO122" s="138"/>
      <c r="AP122" s="138"/>
      <c r="AQ122" s="138"/>
      <c r="AR122" s="137"/>
      <c r="AS122" s="137"/>
      <c r="AT122" s="137"/>
      <c r="AU122" s="137"/>
      <c r="AV122" s="137"/>
      <c r="AW122" s="137"/>
      <c r="AX122" s="137"/>
      <c r="AY122" s="137"/>
      <c r="AZ122" s="137"/>
    </row>
    <row r="123" spans="1:52" s="28" customFormat="1" ht="32.25" customHeight="1" thickBot="1">
      <c r="A123" s="51"/>
      <c r="B123" s="52"/>
      <c r="C123" s="52"/>
      <c r="D123" s="52"/>
      <c r="E123" s="77" t="s">
        <v>93</v>
      </c>
      <c r="F123" s="76" t="s">
        <v>63</v>
      </c>
      <c r="G123" s="78"/>
      <c r="H123" s="52"/>
      <c r="I123" s="52"/>
      <c r="J123" s="52"/>
      <c r="K123" s="52"/>
      <c r="L123" s="52"/>
      <c r="M123" s="52"/>
      <c r="N123" s="53"/>
      <c r="O123" s="137"/>
      <c r="P123" s="215"/>
      <c r="Q123" s="138"/>
      <c r="R123" s="138"/>
      <c r="S123" s="130"/>
      <c r="T123" s="130"/>
      <c r="U123" s="281"/>
      <c r="V123" s="281"/>
      <c r="W123" s="274"/>
      <c r="X123" s="274"/>
      <c r="Y123" s="138"/>
      <c r="Z123" s="138"/>
      <c r="AA123" s="138"/>
      <c r="AB123" s="130"/>
      <c r="AC123" s="130"/>
      <c r="AD123" s="130"/>
      <c r="AE123" s="130"/>
      <c r="AF123" s="138"/>
      <c r="AG123" s="138"/>
      <c r="AH123" s="138"/>
      <c r="AI123" s="138"/>
      <c r="AJ123" s="138"/>
      <c r="AK123" s="138"/>
      <c r="AL123" s="138"/>
      <c r="AM123" s="138"/>
      <c r="AN123" s="138"/>
      <c r="AO123" s="138"/>
      <c r="AP123" s="138"/>
      <c r="AQ123" s="138"/>
      <c r="AR123" s="137"/>
      <c r="AS123" s="137"/>
      <c r="AT123" s="137"/>
      <c r="AU123" s="137"/>
      <c r="AV123" s="137"/>
      <c r="AW123" s="137"/>
      <c r="AX123" s="137"/>
      <c r="AY123" s="137"/>
      <c r="AZ123" s="137"/>
    </row>
    <row r="124" spans="1:52" s="28" customFormat="1" ht="41.25" thickBot="1">
      <c r="A124" s="937" t="str">
        <f>E123</f>
        <v>XII.</v>
      </c>
      <c r="B124" s="55" t="s">
        <v>51</v>
      </c>
      <c r="C124" s="939"/>
      <c r="D124" s="37" t="s">
        <v>9</v>
      </c>
      <c r="E124" s="82">
        <f>'Приложение 1 (ОТЧЕТНЫЙ ПЕРИОД)'!E574</f>
        <v>0</v>
      </c>
      <c r="F124" s="82">
        <f>'Приложение 1 (ОТЧЕТНЫЙ ПЕРИОД)'!F574</f>
        <v>0</v>
      </c>
      <c r="G124" s="82">
        <f>'Приложение 1 (ОТЧЕТНЫЙ ПЕРИОД)'!G574</f>
        <v>0</v>
      </c>
      <c r="H124" s="82">
        <f>'Приложение 1 (ОТЧЕТНЫЙ ПЕРИОД)'!H574</f>
        <v>0</v>
      </c>
      <c r="I124" s="82">
        <f>'Приложение 1 (ОТЧЕТНЫЙ ПЕРИОД)'!I574</f>
        <v>0</v>
      </c>
      <c r="J124" s="1126"/>
      <c r="K124" s="82">
        <f>'Приложение 1 (ОТЧЕТНЫЙ ПЕРИОД)'!K574</f>
        <v>0</v>
      </c>
      <c r="L124" s="82">
        <f>'Приложение 1 (ОТЧЕТНЫЙ ПЕРИОД)'!L574</f>
        <v>0</v>
      </c>
      <c r="M124" s="82">
        <f>'Приложение 1 (ОТЧЕТНЫЙ ПЕРИОД)'!M574</f>
        <v>0</v>
      </c>
      <c r="N124" s="83">
        <f>'Приложение 1 (ОТЧЕТНЫЙ ПЕРИОД)'!N574</f>
        <v>0</v>
      </c>
      <c r="O124" s="137"/>
      <c r="P124" s="215"/>
      <c r="Q124" s="138"/>
      <c r="R124" s="1157" t="str">
        <f>B125</f>
        <v>МЕЖДУНАРОДНАЯ КООПЕРАЦИЯ И ЭКСПОРТ</v>
      </c>
      <c r="S124" s="158" t="str">
        <f>D124</f>
        <v>Всего</v>
      </c>
      <c r="T124" s="158">
        <f>E124</f>
        <v>0</v>
      </c>
      <c r="U124" s="275">
        <f t="shared" ref="U124:V124" si="34">F124</f>
        <v>0</v>
      </c>
      <c r="V124" s="275">
        <f t="shared" si="34"/>
        <v>0</v>
      </c>
      <c r="W124" s="275" t="e">
        <f>F124/E124%</f>
        <v>#DIV/0!</v>
      </c>
      <c r="X124" s="271" t="e">
        <f>G124/F124%</f>
        <v>#DIV/0!</v>
      </c>
      <c r="Y124" s="138"/>
      <c r="Z124" s="138"/>
      <c r="AH124" s="138"/>
      <c r="AI124" s="138"/>
      <c r="AJ124" s="138"/>
      <c r="AK124" s="138"/>
      <c r="AL124" s="138"/>
      <c r="AM124" s="138"/>
      <c r="AN124" s="138"/>
      <c r="AO124" s="138"/>
      <c r="AP124" s="138"/>
      <c r="AQ124" s="138"/>
      <c r="AR124" s="137"/>
      <c r="AS124" s="137"/>
      <c r="AT124" s="137"/>
      <c r="AU124" s="137"/>
      <c r="AV124" s="137"/>
      <c r="AW124" s="137"/>
      <c r="AX124" s="137"/>
      <c r="AY124" s="137"/>
      <c r="AZ124" s="137"/>
    </row>
    <row r="125" spans="1:52" s="28" customFormat="1" ht="20.25" customHeight="1" thickBot="1">
      <c r="A125" s="937"/>
      <c r="B125" s="944" t="str">
        <f>F123</f>
        <v>МЕЖДУНАРОДНАЯ КООПЕРАЦИЯ И ЭКСПОРТ</v>
      </c>
      <c r="C125" s="939"/>
      <c r="D125" s="38" t="s">
        <v>18</v>
      </c>
      <c r="E125" s="79">
        <f>'Приложение 1 (ОТЧЕТНЫЙ ПЕРИОД)'!E575</f>
        <v>0</v>
      </c>
      <c r="F125" s="79">
        <f>'Приложение 1 (ОТЧЕТНЫЙ ПЕРИОД)'!F575</f>
        <v>0</v>
      </c>
      <c r="G125" s="79">
        <f>'Приложение 1 (ОТЧЕТНЫЙ ПЕРИОД)'!G575</f>
        <v>0</v>
      </c>
      <c r="H125" s="79">
        <f>'Приложение 1 (ОТЧЕТНЫЙ ПЕРИОД)'!H575</f>
        <v>0</v>
      </c>
      <c r="I125" s="79">
        <f>'Приложение 1 (ОТЧЕТНЫЙ ПЕРИОД)'!I575</f>
        <v>0</v>
      </c>
      <c r="J125" s="1127"/>
      <c r="K125" s="82">
        <f>'Приложение 1 (ОТЧЕТНЫЙ ПЕРИОД)'!K575</f>
        <v>0</v>
      </c>
      <c r="L125" s="79">
        <f>'Приложение 1 (ОТЧЕТНЫЙ ПЕРИОД)'!L575</f>
        <v>0</v>
      </c>
      <c r="M125" s="79">
        <f>'Приложение 1 (ОТЧЕТНЫЙ ПЕРИОД)'!M575</f>
        <v>0</v>
      </c>
      <c r="N125" s="84">
        <f>'Приложение 1 (ОТЧЕТНЫЙ ПЕРИОД)'!N575</f>
        <v>0</v>
      </c>
      <c r="O125" s="137"/>
      <c r="P125" s="215"/>
      <c r="Q125" s="138"/>
      <c r="R125" s="1158"/>
      <c r="S125" s="156"/>
      <c r="T125" s="156"/>
      <c r="U125" s="279"/>
      <c r="V125" s="279"/>
      <c r="W125" s="276"/>
      <c r="X125" s="272"/>
      <c r="Y125" s="138"/>
      <c r="Z125" s="138"/>
      <c r="AH125" s="138"/>
      <c r="AI125" s="138"/>
      <c r="AJ125" s="138"/>
      <c r="AK125" s="138"/>
      <c r="AL125" s="138"/>
      <c r="AM125" s="138"/>
      <c r="AN125" s="138"/>
      <c r="AO125" s="138"/>
      <c r="AP125" s="138"/>
      <c r="AQ125" s="138"/>
      <c r="AR125" s="137"/>
      <c r="AS125" s="137"/>
      <c r="AT125" s="137"/>
      <c r="AU125" s="137"/>
      <c r="AV125" s="137"/>
      <c r="AW125" s="137"/>
      <c r="AX125" s="137"/>
      <c r="AY125" s="137"/>
      <c r="AZ125" s="137"/>
    </row>
    <row r="126" spans="1:52" s="28" customFormat="1" ht="20.25" customHeight="1" thickBot="1">
      <c r="A126" s="937"/>
      <c r="B126" s="1129"/>
      <c r="C126" s="939"/>
      <c r="D126" s="38" t="s">
        <v>10</v>
      </c>
      <c r="E126" s="79">
        <f>'Приложение 1 (ОТЧЕТНЫЙ ПЕРИОД)'!E576</f>
        <v>0</v>
      </c>
      <c r="F126" s="79">
        <f>'Приложение 1 (ОТЧЕТНЫЙ ПЕРИОД)'!F576</f>
        <v>0</v>
      </c>
      <c r="G126" s="79">
        <f>'Приложение 1 (ОТЧЕТНЫЙ ПЕРИОД)'!G576</f>
        <v>0</v>
      </c>
      <c r="H126" s="79">
        <f>'Приложение 1 (ОТЧЕТНЫЙ ПЕРИОД)'!H576</f>
        <v>0</v>
      </c>
      <c r="I126" s="79">
        <f>'Приложение 1 (ОТЧЕТНЫЙ ПЕРИОД)'!I576</f>
        <v>0</v>
      </c>
      <c r="J126" s="1127"/>
      <c r="K126" s="82">
        <f>'Приложение 1 (ОТЧЕТНЫЙ ПЕРИОД)'!K576</f>
        <v>0</v>
      </c>
      <c r="L126" s="79">
        <f>'Приложение 1 (ОТЧЕТНЫЙ ПЕРИОД)'!L576</f>
        <v>0</v>
      </c>
      <c r="M126" s="79">
        <f>'Приложение 1 (ОТЧЕТНЫЙ ПЕРИОД)'!M576</f>
        <v>0</v>
      </c>
      <c r="N126" s="84">
        <f>'Приложение 1 (ОТЧЕТНЫЙ ПЕРИОД)'!N576</f>
        <v>0</v>
      </c>
      <c r="O126" s="137"/>
      <c r="P126" s="215"/>
      <c r="Q126" s="138"/>
      <c r="R126" s="1158"/>
      <c r="S126" s="156"/>
      <c r="T126" s="156"/>
      <c r="U126" s="279"/>
      <c r="V126" s="279"/>
      <c r="W126" s="276"/>
      <c r="X126" s="272"/>
      <c r="Y126" s="138"/>
      <c r="Z126" s="138"/>
      <c r="AH126" s="138"/>
      <c r="AI126" s="138"/>
      <c r="AJ126" s="138"/>
      <c r="AK126" s="138"/>
      <c r="AL126" s="138"/>
      <c r="AM126" s="138"/>
      <c r="AN126" s="138"/>
      <c r="AO126" s="138"/>
      <c r="AP126" s="138"/>
      <c r="AQ126" s="138"/>
      <c r="AR126" s="137"/>
      <c r="AS126" s="137"/>
      <c r="AT126" s="137"/>
      <c r="AU126" s="137"/>
      <c r="AV126" s="137"/>
      <c r="AW126" s="137"/>
      <c r="AX126" s="137"/>
      <c r="AY126" s="137"/>
      <c r="AZ126" s="137"/>
    </row>
    <row r="127" spans="1:52" s="28" customFormat="1" ht="21" customHeight="1" thickBot="1">
      <c r="A127" s="938"/>
      <c r="B127" s="1130"/>
      <c r="C127" s="940"/>
      <c r="D127" s="72" t="s">
        <v>11</v>
      </c>
      <c r="E127" s="85">
        <f>'Приложение 1 (ОТЧЕТНЫЙ ПЕРИОД)'!E577</f>
        <v>0</v>
      </c>
      <c r="F127" s="85">
        <f>'Приложение 1 (ОТЧЕТНЫЙ ПЕРИОД)'!F577</f>
        <v>0</v>
      </c>
      <c r="G127" s="85">
        <f>'Приложение 1 (ОТЧЕТНЫЙ ПЕРИОД)'!G577</f>
        <v>0</v>
      </c>
      <c r="H127" s="85">
        <f>'Приложение 1 (ОТЧЕТНЫЙ ПЕРИОД)'!H577</f>
        <v>0</v>
      </c>
      <c r="I127" s="85">
        <f>'Приложение 1 (ОТЧЕТНЫЙ ПЕРИОД)'!I577</f>
        <v>0</v>
      </c>
      <c r="J127" s="1128"/>
      <c r="K127" s="82">
        <f>'Приложение 1 (ОТЧЕТНЫЙ ПЕРИОД)'!K577</f>
        <v>0</v>
      </c>
      <c r="L127" s="85">
        <f>'Приложение 1 (ОТЧЕТНЫЙ ПЕРИОД)'!L577</f>
        <v>0</v>
      </c>
      <c r="M127" s="85">
        <f>'Приложение 1 (ОТЧЕТНЫЙ ПЕРИОД)'!M577</f>
        <v>0</v>
      </c>
      <c r="N127" s="86">
        <f>'Приложение 1 (ОТЧЕТНЫЙ ПЕРИОД)'!N577</f>
        <v>0</v>
      </c>
      <c r="O127" s="137"/>
      <c r="P127" s="215"/>
      <c r="Q127" s="138"/>
      <c r="R127" s="1159"/>
      <c r="S127" s="157"/>
      <c r="T127" s="157"/>
      <c r="U127" s="280"/>
      <c r="V127" s="280"/>
      <c r="W127" s="277"/>
      <c r="X127" s="273"/>
      <c r="Y127" s="138"/>
      <c r="Z127" s="138"/>
      <c r="AH127" s="138"/>
      <c r="AI127" s="138"/>
      <c r="AJ127" s="138"/>
      <c r="AK127" s="138"/>
      <c r="AL127" s="138"/>
      <c r="AM127" s="138"/>
      <c r="AN127" s="138"/>
      <c r="AO127" s="138"/>
      <c r="AP127" s="138"/>
      <c r="AQ127" s="138"/>
      <c r="AR127" s="137"/>
      <c r="AS127" s="137"/>
      <c r="AT127" s="137"/>
      <c r="AU127" s="137"/>
      <c r="AV127" s="137"/>
      <c r="AW127" s="137"/>
      <c r="AX127" s="137"/>
      <c r="AY127" s="137"/>
      <c r="AZ127" s="137"/>
    </row>
    <row r="128" spans="1:52" s="28" customFormat="1" ht="23.25">
      <c r="A128"/>
      <c r="B128"/>
      <c r="C128" s="90"/>
      <c r="D128" s="91" t="s">
        <v>65</v>
      </c>
      <c r="E128" s="92">
        <f>E125+E126+E127</f>
        <v>0</v>
      </c>
      <c r="F128" s="92">
        <f>F125+F126+F127</f>
        <v>0</v>
      </c>
      <c r="G128" s="92">
        <f>G125+G126+G127</f>
        <v>0</v>
      </c>
      <c r="H128" s="92">
        <f>H125+H126+H127</f>
        <v>0</v>
      </c>
      <c r="I128" s="92">
        <f>I125+I126+I127</f>
        <v>0</v>
      </c>
      <c r="J128" s="92"/>
      <c r="K128" s="92">
        <f>K125+K126+K127</f>
        <v>0</v>
      </c>
      <c r="L128" s="92">
        <f>L125+L126+L127</f>
        <v>0</v>
      </c>
      <c r="M128" s="92">
        <f>M125+M126+M127</f>
        <v>0</v>
      </c>
      <c r="N128" s="92">
        <f>N125+N126+N127</f>
        <v>0</v>
      </c>
      <c r="O128" s="142"/>
      <c r="P128" s="219">
        <f>SUM(E128:O128)</f>
        <v>0</v>
      </c>
      <c r="Q128" s="138"/>
      <c r="R128" s="138"/>
      <c r="S128" s="130"/>
      <c r="T128" s="130"/>
      <c r="U128" s="281"/>
      <c r="V128" s="281"/>
      <c r="W128" s="274"/>
      <c r="X128" s="274"/>
      <c r="Y128" s="138"/>
      <c r="Z128" s="138"/>
      <c r="AA128" s="138"/>
      <c r="AB128" s="130"/>
      <c r="AC128" s="130"/>
      <c r="AD128" s="130"/>
      <c r="AE128" s="130"/>
      <c r="AF128" s="138"/>
      <c r="AG128" s="138"/>
      <c r="AH128" s="138"/>
      <c r="AI128" s="138"/>
      <c r="AJ128" s="138"/>
      <c r="AK128" s="138"/>
      <c r="AL128" s="138"/>
      <c r="AM128" s="138"/>
      <c r="AN128" s="138"/>
      <c r="AO128" s="138"/>
      <c r="AP128" s="138"/>
      <c r="AQ128" s="138"/>
      <c r="AR128" s="137"/>
      <c r="AS128" s="137"/>
      <c r="AT128" s="137"/>
      <c r="AU128" s="137"/>
      <c r="AV128" s="137"/>
      <c r="AW128" s="137"/>
      <c r="AX128" s="137"/>
      <c r="AY128" s="137"/>
      <c r="AZ128" s="137"/>
    </row>
    <row r="129" spans="1:52" s="28" customFormat="1" ht="23.25">
      <c r="A129"/>
      <c r="B129"/>
      <c r="C129"/>
      <c r="D129" s="89" t="s">
        <v>65</v>
      </c>
      <c r="E129" s="88">
        <f>E128-E124</f>
        <v>0</v>
      </c>
      <c r="F129" s="88">
        <f>F128-F124</f>
        <v>0</v>
      </c>
      <c r="G129" s="88">
        <f>G128-G124</f>
        <v>0</v>
      </c>
      <c r="H129" s="88">
        <f>H128-H124</f>
        <v>0</v>
      </c>
      <c r="I129" s="88">
        <f>I128-I124</f>
        <v>0</v>
      </c>
      <c r="J129" s="88"/>
      <c r="K129" s="88">
        <f>K128-K124</f>
        <v>0</v>
      </c>
      <c r="L129" s="88">
        <f>L128-L124</f>
        <v>0</v>
      </c>
      <c r="M129" s="88">
        <f>M128-M124</f>
        <v>0</v>
      </c>
      <c r="N129" s="88">
        <f>N128-N124</f>
        <v>0</v>
      </c>
      <c r="O129" s="134"/>
      <c r="P129" s="218">
        <f>SUM(E129:O129)</f>
        <v>0</v>
      </c>
      <c r="Q129" s="138"/>
      <c r="R129" s="138"/>
      <c r="S129" s="130"/>
      <c r="T129" s="130"/>
      <c r="U129" s="281"/>
      <c r="V129" s="281"/>
      <c r="W129" s="274"/>
      <c r="X129" s="274"/>
      <c r="Y129" s="138"/>
      <c r="Z129" s="138"/>
      <c r="AA129" s="138"/>
      <c r="AB129" s="130"/>
      <c r="AC129" s="130"/>
      <c r="AD129" s="130"/>
      <c r="AE129" s="130"/>
      <c r="AF129" s="138"/>
      <c r="AG129" s="138"/>
      <c r="AH129" s="138"/>
      <c r="AI129" s="138"/>
      <c r="AJ129" s="138"/>
      <c r="AK129" s="138"/>
      <c r="AL129" s="138"/>
      <c r="AM129" s="138"/>
      <c r="AN129" s="138"/>
      <c r="AO129" s="138"/>
      <c r="AP129" s="138"/>
      <c r="AQ129" s="138"/>
      <c r="AR129" s="137"/>
      <c r="AS129" s="137"/>
      <c r="AT129" s="137"/>
      <c r="AU129" s="137"/>
      <c r="AV129" s="137"/>
      <c r="AW129" s="137"/>
      <c r="AX129" s="137"/>
      <c r="AY129" s="137"/>
      <c r="AZ129" s="137"/>
    </row>
    <row r="130" spans="1:52" s="28" customFormat="1" ht="15">
      <c r="O130" s="137"/>
      <c r="P130" s="215"/>
      <c r="Q130" s="138"/>
      <c r="R130" s="138"/>
      <c r="S130" s="130"/>
      <c r="T130" s="130"/>
      <c r="U130" s="281"/>
      <c r="V130" s="281"/>
      <c r="W130" s="274"/>
      <c r="X130" s="274"/>
      <c r="Y130" s="138"/>
      <c r="Z130" s="138"/>
      <c r="AA130" s="138"/>
      <c r="AB130" s="130"/>
      <c r="AC130" s="130"/>
      <c r="AD130" s="130"/>
      <c r="AE130" s="130"/>
      <c r="AF130" s="138"/>
      <c r="AG130" s="138"/>
      <c r="AH130" s="138"/>
      <c r="AI130" s="138"/>
      <c r="AJ130" s="138"/>
      <c r="AK130" s="138"/>
      <c r="AL130" s="138"/>
      <c r="AM130" s="138"/>
      <c r="AN130" s="138"/>
      <c r="AO130" s="138"/>
      <c r="AP130" s="138"/>
      <c r="AQ130" s="138"/>
      <c r="AR130" s="137"/>
      <c r="AS130" s="137"/>
      <c r="AT130" s="137"/>
      <c r="AU130" s="137"/>
      <c r="AV130" s="137"/>
      <c r="AW130" s="137"/>
      <c r="AX130" s="137"/>
      <c r="AY130" s="137"/>
      <c r="AZ130" s="137"/>
    </row>
    <row r="131" spans="1:52" s="28" customFormat="1" ht="18" customHeight="1" thickBot="1">
      <c r="O131" s="137"/>
      <c r="P131" s="215"/>
      <c r="Q131" s="138"/>
      <c r="R131" s="138"/>
      <c r="S131" s="130"/>
      <c r="T131" s="130"/>
      <c r="U131" s="281"/>
      <c r="V131" s="281"/>
      <c r="W131" s="274"/>
      <c r="X131" s="274"/>
      <c r="Y131" s="138"/>
      <c r="Z131" s="138"/>
      <c r="AA131" s="138"/>
      <c r="AB131" s="130"/>
      <c r="AC131" s="130"/>
      <c r="AD131" s="130"/>
      <c r="AE131" s="130"/>
      <c r="AF131" s="138"/>
      <c r="AG131" s="138"/>
      <c r="AH131" s="138"/>
      <c r="AI131" s="138"/>
      <c r="AJ131" s="138"/>
      <c r="AK131" s="138"/>
      <c r="AL131" s="138"/>
      <c r="AM131" s="138"/>
      <c r="AN131" s="138"/>
      <c r="AO131" s="138"/>
      <c r="AP131" s="138"/>
      <c r="AQ131" s="138"/>
      <c r="AR131" s="137"/>
      <c r="AS131" s="137"/>
      <c r="AT131" s="137"/>
      <c r="AU131" s="137"/>
      <c r="AV131" s="137"/>
      <c r="AW131" s="137"/>
      <c r="AX131" s="137"/>
      <c r="AY131" s="137"/>
      <c r="AZ131" s="137"/>
    </row>
    <row r="132" spans="1:52" ht="39" customHeight="1" thickBot="1">
      <c r="A132" s="1173" t="s">
        <v>64</v>
      </c>
      <c r="B132" s="1174"/>
      <c r="C132" s="1174"/>
      <c r="D132" s="1174"/>
      <c r="E132" s="1174"/>
      <c r="F132" s="1174"/>
      <c r="G132" s="1174"/>
      <c r="H132" s="1174"/>
      <c r="I132" s="1174"/>
      <c r="J132" s="1174"/>
      <c r="K132" s="1174"/>
      <c r="L132" s="1174"/>
      <c r="M132" s="1174"/>
      <c r="N132" s="1175"/>
      <c r="U132" s="282"/>
      <c r="V132" s="282"/>
      <c r="W132" s="283"/>
      <c r="X132" s="283"/>
    </row>
    <row r="133" spans="1:52" s="24" customFormat="1" ht="7.5" customHeight="1" thickBot="1">
      <c r="A133" s="50"/>
      <c r="B133" s="50"/>
      <c r="C133" s="50"/>
      <c r="D133" s="50"/>
      <c r="E133" s="50"/>
      <c r="F133" s="50"/>
      <c r="G133" s="50"/>
      <c r="H133" s="50"/>
      <c r="I133" s="50"/>
      <c r="J133" s="50"/>
      <c r="K133" s="50"/>
      <c r="L133" s="50"/>
      <c r="M133" s="50"/>
      <c r="N133" s="50"/>
      <c r="O133" s="145"/>
      <c r="P133" s="215"/>
      <c r="Q133" s="146"/>
      <c r="R133" s="146"/>
      <c r="S133" s="133"/>
      <c r="T133" s="133"/>
      <c r="U133" s="284"/>
      <c r="V133" s="284"/>
      <c r="W133" s="285"/>
      <c r="X133" s="285"/>
      <c r="Y133" s="146"/>
      <c r="Z133" s="146"/>
      <c r="AA133" s="146"/>
      <c r="AB133" s="133"/>
      <c r="AC133" s="133"/>
      <c r="AD133" s="133"/>
      <c r="AE133" s="133"/>
      <c r="AF133" s="146"/>
      <c r="AG133" s="146"/>
      <c r="AH133" s="146"/>
      <c r="AI133" s="146"/>
      <c r="AJ133" s="146"/>
      <c r="AK133" s="146"/>
      <c r="AL133" s="146"/>
      <c r="AM133" s="146"/>
      <c r="AN133" s="146"/>
      <c r="AO133" s="146"/>
      <c r="AP133" s="146"/>
      <c r="AQ133" s="146"/>
      <c r="AR133" s="145"/>
      <c r="AS133" s="145"/>
      <c r="AT133" s="145"/>
      <c r="AU133" s="145"/>
      <c r="AV133" s="145"/>
      <c r="AW133" s="145"/>
      <c r="AX133" s="145"/>
      <c r="AY133" s="145"/>
      <c r="AZ133" s="145"/>
    </row>
    <row r="134" spans="1:52" s="36" customFormat="1" ht="22.5" customHeight="1">
      <c r="A134" s="1047"/>
      <c r="B134" s="1138" t="s">
        <v>49</v>
      </c>
      <c r="C134" s="1141"/>
      <c r="D134" s="54" t="s">
        <v>9</v>
      </c>
      <c r="E134" s="59">
        <f>'Приложение 1 (ОТЧЕТНЫЙ ПЕРИОД)'!E584</f>
        <v>96.091999999999985</v>
      </c>
      <c r="F134" s="59">
        <f>'Приложение 1 (ОТЧЕТНЫЙ ПЕРИОД)'!F584</f>
        <v>8.0419999999999998</v>
      </c>
      <c r="G134" s="59">
        <f>'Приложение 1 (ОТЧЕТНЫЙ ПЕРИОД)'!G584</f>
        <v>0.17299999999999999</v>
      </c>
      <c r="H134" s="59">
        <f>'Приложение 1 (ОТЧЕТНЫЙ ПЕРИОД)'!H584</f>
        <v>56.6</v>
      </c>
      <c r="I134" s="59">
        <f>'Приложение 1 (ОТЧЕТНЫЙ ПЕРИОД)'!I584</f>
        <v>67.099999999999994</v>
      </c>
      <c r="J134" s="1160"/>
      <c r="K134" s="59">
        <f>'Приложение 1 (ОТЧЕТНЫЙ ПЕРИОД)'!K584</f>
        <v>57.832000000000001</v>
      </c>
      <c r="L134" s="59">
        <f>'Приложение 1 (ОТЧЕТНЫЙ ПЕРИОД)'!L584</f>
        <v>77.3</v>
      </c>
      <c r="M134" s="59">
        <f>'Приложение 1 (ОТЧЕТНЫЙ ПЕРИОД)'!M584</f>
        <v>87.7</v>
      </c>
      <c r="N134" s="60">
        <f>'Приложение 1 (ОТЧЕТНЫЙ ПЕРИОД)'!N584</f>
        <v>442.62400000000008</v>
      </c>
      <c r="O134" s="147"/>
      <c r="P134" s="215"/>
      <c r="Q134" s="148"/>
      <c r="R134" s="1170" t="str">
        <f>B134</f>
        <v>Всего субсидий из бюджета на инвестиционные цели вне национальных проектов</v>
      </c>
      <c r="S134" s="1141" t="str">
        <f>D134</f>
        <v>Всего</v>
      </c>
      <c r="T134" s="93">
        <f>E134</f>
        <v>96.091999999999985</v>
      </c>
      <c r="U134" s="93">
        <f t="shared" ref="U134:V134" si="35">F134</f>
        <v>8.0419999999999998</v>
      </c>
      <c r="V134" s="93">
        <f t="shared" si="35"/>
        <v>0.17299999999999999</v>
      </c>
      <c r="W134" s="93">
        <f>F134/E134%</f>
        <v>8.3690629813095789</v>
      </c>
      <c r="X134" s="159">
        <f>G134/F134%</f>
        <v>2.1512061676199949</v>
      </c>
      <c r="Y134" s="148"/>
      <c r="Z134" s="148"/>
      <c r="AH134" s="148"/>
      <c r="AI134" s="148"/>
      <c r="AJ134" s="148"/>
      <c r="AK134" s="148"/>
      <c r="AL134" s="148"/>
      <c r="AM134" s="148"/>
      <c r="AN134" s="148"/>
      <c r="AO134" s="148"/>
      <c r="AP134" s="148"/>
      <c r="AQ134" s="148"/>
      <c r="AR134" s="147"/>
      <c r="AS134" s="147"/>
      <c r="AT134" s="147"/>
      <c r="AU134" s="147"/>
      <c r="AV134" s="147"/>
      <c r="AW134" s="147"/>
      <c r="AX134" s="147"/>
      <c r="AY134" s="147"/>
      <c r="AZ134" s="147"/>
    </row>
    <row r="135" spans="1:52" s="36" customFormat="1" ht="22.5" customHeight="1">
      <c r="A135" s="1048"/>
      <c r="B135" s="1139"/>
      <c r="C135" s="1142"/>
      <c r="D135" s="49" t="s">
        <v>18</v>
      </c>
      <c r="E135" s="70">
        <f>'Приложение 1 (ОТЧЕТНЫЙ ПЕРИОД)'!E585</f>
        <v>0</v>
      </c>
      <c r="F135" s="70">
        <f>'Приложение 1 (ОТЧЕТНЫЙ ПЕРИОД)'!F585</f>
        <v>0</v>
      </c>
      <c r="G135" s="70">
        <f>'Приложение 1 (ОТЧЕТНЫЙ ПЕРИОД)'!G585</f>
        <v>0</v>
      </c>
      <c r="H135" s="70">
        <f>'Приложение 1 (ОТЧЕТНЫЙ ПЕРИОД)'!H585</f>
        <v>0</v>
      </c>
      <c r="I135" s="70">
        <f>'Приложение 1 (ОТЧЕТНЫЙ ПЕРИОД)'!I585</f>
        <v>0</v>
      </c>
      <c r="J135" s="1161"/>
      <c r="K135" s="70">
        <f>'Приложение 1 (ОТЧЕТНЫЙ ПЕРИОД)'!K585</f>
        <v>0</v>
      </c>
      <c r="L135" s="70">
        <f>'Приложение 1 (ОТЧЕТНЫЙ ПЕРИОД)'!L585</f>
        <v>0</v>
      </c>
      <c r="M135" s="70">
        <f>'Приложение 1 (ОТЧЕТНЫЙ ПЕРИОД)'!M585</f>
        <v>0</v>
      </c>
      <c r="N135" s="87">
        <f>'Приложение 1 (ОТЧЕТНЫЙ ПЕРИОД)'!N585</f>
        <v>0</v>
      </c>
      <c r="O135" s="147"/>
      <c r="P135" s="215"/>
      <c r="Q135" s="148"/>
      <c r="R135" s="1171"/>
      <c r="S135" s="1142"/>
      <c r="T135" s="156"/>
      <c r="U135" s="279"/>
      <c r="V135" s="279"/>
      <c r="W135" s="276"/>
      <c r="X135" s="272"/>
      <c r="Y135" s="148"/>
      <c r="Z135" s="148"/>
      <c r="AH135" s="148"/>
      <c r="AI135" s="148"/>
      <c r="AJ135" s="148"/>
      <c r="AK135" s="148"/>
      <c r="AL135" s="148"/>
      <c r="AM135" s="148"/>
      <c r="AN135" s="148"/>
      <c r="AO135" s="148"/>
      <c r="AP135" s="148"/>
      <c r="AQ135" s="148"/>
      <c r="AR135" s="147"/>
      <c r="AS135" s="147"/>
      <c r="AT135" s="147"/>
      <c r="AU135" s="147"/>
      <c r="AV135" s="147"/>
      <c r="AW135" s="147"/>
      <c r="AX135" s="147"/>
      <c r="AY135" s="147"/>
      <c r="AZ135" s="147"/>
    </row>
    <row r="136" spans="1:52" s="36" customFormat="1" ht="22.5" customHeight="1">
      <c r="A136" s="1048"/>
      <c r="B136" s="1139"/>
      <c r="C136" s="1142"/>
      <c r="D136" s="49" t="s">
        <v>10</v>
      </c>
      <c r="E136" s="70">
        <f>'Приложение 1 (ОТЧЕТНЫЙ ПЕРИОД)'!E586</f>
        <v>92.312999999999988</v>
      </c>
      <c r="F136" s="70">
        <f>'Приложение 1 (ОТЧЕТНЫЙ ПЕРИОД)'!F586</f>
        <v>7.63</v>
      </c>
      <c r="G136" s="70">
        <f>'Приложение 1 (ОТЧЕТНЫЙ ПЕРИОД)'!G586</f>
        <v>0</v>
      </c>
      <c r="H136" s="70">
        <f>'Приложение 1 (ОТЧЕТНЫЙ ПЕРИОД)'!H586</f>
        <v>54</v>
      </c>
      <c r="I136" s="70">
        <f>'Приложение 1 (ОТЧЕТНЫЙ ПЕРИОД)'!I586</f>
        <v>64</v>
      </c>
      <c r="J136" s="1161"/>
      <c r="K136" s="70">
        <f>'Приложение 1 (ОТЧЕТНЫЙ ПЕРИОД)'!K586</f>
        <v>55.776000000000003</v>
      </c>
      <c r="L136" s="70">
        <f>'Приложение 1 (ОТЧЕТНЫЙ ПЕРИОД)'!L586</f>
        <v>74</v>
      </c>
      <c r="M136" s="70">
        <f>'Приложение 1 (ОТЧЕТНЫЙ ПЕРИОД)'!M586</f>
        <v>84</v>
      </c>
      <c r="N136" s="87">
        <f>'Приложение 1 (ОТЧЕТНЫЙ ПЕРИОД)'!N586</f>
        <v>424.08900000000006</v>
      </c>
      <c r="O136" s="147"/>
      <c r="P136" s="215"/>
      <c r="Q136" s="148"/>
      <c r="R136" s="1171"/>
      <c r="S136" s="1142"/>
      <c r="T136" s="156"/>
      <c r="U136" s="156"/>
      <c r="V136" s="156"/>
      <c r="W136" s="152"/>
      <c r="X136" s="153"/>
      <c r="Y136" s="148"/>
      <c r="Z136" s="148"/>
      <c r="AH136" s="148"/>
      <c r="AI136" s="148"/>
      <c r="AJ136" s="148"/>
      <c r="AK136" s="148"/>
      <c r="AL136" s="148"/>
      <c r="AM136" s="148"/>
      <c r="AN136" s="148"/>
      <c r="AO136" s="148"/>
      <c r="AP136" s="148"/>
      <c r="AQ136" s="148"/>
      <c r="AR136" s="147"/>
      <c r="AS136" s="147"/>
      <c r="AT136" s="147"/>
      <c r="AU136" s="147"/>
      <c r="AV136" s="147"/>
      <c r="AW136" s="147"/>
      <c r="AX136" s="147"/>
      <c r="AY136" s="147"/>
      <c r="AZ136" s="147"/>
    </row>
    <row r="137" spans="1:52" s="36" customFormat="1" ht="22.5" customHeight="1" thickBot="1">
      <c r="A137" s="1049"/>
      <c r="B137" s="1140"/>
      <c r="C137" s="1143"/>
      <c r="D137" s="48" t="s">
        <v>11</v>
      </c>
      <c r="E137" s="68">
        <f>'Приложение 1 (ОТЧЕТНЫЙ ПЕРИОД)'!E587</f>
        <v>3.7789999999999999</v>
      </c>
      <c r="F137" s="68">
        <f>'Приложение 1 (ОТЧЕТНЫЙ ПЕРИОД)'!F587</f>
        <v>0.41199999999999998</v>
      </c>
      <c r="G137" s="68">
        <f>'Приложение 1 (ОТЧЕТНЫЙ ПЕРИОД)'!G587</f>
        <v>0.17299999999999999</v>
      </c>
      <c r="H137" s="68">
        <f>'Приложение 1 (ОТЧЕТНЫЙ ПЕРИОД)'!H587</f>
        <v>2.6</v>
      </c>
      <c r="I137" s="68">
        <f>'Приложение 1 (ОТЧЕТНЫЙ ПЕРИОД)'!I587</f>
        <v>3.1</v>
      </c>
      <c r="J137" s="1162"/>
      <c r="K137" s="68">
        <f>'Приложение 1 (ОТЧЕТНЫЙ ПЕРИОД)'!K587</f>
        <v>2.056</v>
      </c>
      <c r="L137" s="68">
        <f>'Приложение 1 (ОТЧЕТНЫЙ ПЕРИОД)'!L587</f>
        <v>3.3</v>
      </c>
      <c r="M137" s="68">
        <f>'Приложение 1 (ОТЧЕТНЫЙ ПЕРИОД)'!M587</f>
        <v>3.7</v>
      </c>
      <c r="N137" s="69">
        <f>'Приложение 1 (ОТЧЕТНЫЙ ПЕРИОД)'!N587</f>
        <v>18.535</v>
      </c>
      <c r="O137" s="147"/>
      <c r="P137" s="215"/>
      <c r="Q137" s="148"/>
      <c r="R137" s="1172"/>
      <c r="S137" s="1143"/>
      <c r="T137" s="157"/>
      <c r="U137" s="157"/>
      <c r="V137" s="157"/>
      <c r="W137" s="154"/>
      <c r="X137" s="155"/>
      <c r="Y137" s="148"/>
      <c r="Z137" s="148"/>
      <c r="AH137" s="148"/>
      <c r="AI137" s="148"/>
      <c r="AJ137" s="148"/>
      <c r="AK137" s="148"/>
      <c r="AL137" s="148"/>
      <c r="AM137" s="148"/>
      <c r="AN137" s="148"/>
      <c r="AO137" s="148"/>
      <c r="AP137" s="148"/>
      <c r="AQ137" s="148"/>
      <c r="AR137" s="147"/>
      <c r="AS137" s="147"/>
      <c r="AT137" s="147"/>
      <c r="AU137" s="147"/>
      <c r="AV137" s="147"/>
      <c r="AW137" s="147"/>
      <c r="AX137" s="147"/>
      <c r="AY137" s="147"/>
      <c r="AZ137" s="147"/>
    </row>
    <row r="138" spans="1:52" ht="23.25">
      <c r="C138" s="90"/>
      <c r="D138" s="91" t="s">
        <v>65</v>
      </c>
      <c r="E138" s="92">
        <f>E135+E136+E137</f>
        <v>96.091999999999985</v>
      </c>
      <c r="F138" s="92">
        <f>F135+F136+F137</f>
        <v>8.0419999999999998</v>
      </c>
      <c r="G138" s="92">
        <f>G135+G136+G137</f>
        <v>0.17299999999999999</v>
      </c>
      <c r="H138" s="92">
        <f>H135+H136+H137</f>
        <v>56.6</v>
      </c>
      <c r="I138" s="92">
        <f>I135+I136+I137</f>
        <v>67.099999999999994</v>
      </c>
      <c r="J138" s="92"/>
      <c r="K138" s="92">
        <f>K135+K136+K137</f>
        <v>57.832000000000001</v>
      </c>
      <c r="L138" s="92">
        <f>L135+L136+L137</f>
        <v>77.3</v>
      </c>
      <c r="M138" s="92">
        <f>M135+M136+M137</f>
        <v>87.7</v>
      </c>
      <c r="N138" s="92">
        <f>N135+N136+N137</f>
        <v>442.62400000000008</v>
      </c>
      <c r="O138" s="142"/>
      <c r="P138" s="219">
        <f>SUM(E138:O138)</f>
        <v>893.46300000000008</v>
      </c>
    </row>
    <row r="139" spans="1:52" ht="23.25">
      <c r="D139" s="89" t="s">
        <v>65</v>
      </c>
      <c r="E139" s="88">
        <f>E138-E134</f>
        <v>0</v>
      </c>
      <c r="F139" s="88">
        <f>F138-F134</f>
        <v>0</v>
      </c>
      <c r="G139" s="88">
        <f>G138-G134</f>
        <v>0</v>
      </c>
      <c r="H139" s="88">
        <f>H138-H134</f>
        <v>0</v>
      </c>
      <c r="I139" s="88">
        <f>I138-I134</f>
        <v>0</v>
      </c>
      <c r="J139" s="88"/>
      <c r="K139" s="88">
        <f>K138-K134</f>
        <v>0</v>
      </c>
      <c r="L139" s="88">
        <f>L138-L134</f>
        <v>0</v>
      </c>
      <c r="M139" s="88">
        <f>M138-M134</f>
        <v>0</v>
      </c>
      <c r="N139" s="88">
        <f>N138-N134</f>
        <v>0</v>
      </c>
      <c r="P139" s="218">
        <f>SUM(E139:O139)</f>
        <v>0</v>
      </c>
    </row>
    <row r="140" spans="1:52">
      <c r="R140" s="223"/>
      <c r="S140" s="224"/>
      <c r="T140" s="224"/>
      <c r="U140" s="224"/>
      <c r="V140" s="224"/>
      <c r="W140" s="223"/>
      <c r="X140" s="223"/>
    </row>
    <row r="141" spans="1:52" ht="30.75">
      <c r="R141" s="225" t="s">
        <v>94</v>
      </c>
      <c r="S141" s="224"/>
      <c r="T141" s="224"/>
      <c r="U141" s="224"/>
      <c r="V141" s="224"/>
      <c r="W141" s="223"/>
      <c r="X141" s="223"/>
    </row>
    <row r="143" spans="1:52">
      <c r="X143" s="128" t="s">
        <v>81</v>
      </c>
    </row>
    <row r="144" spans="1:52" ht="57" customHeight="1" thickBot="1">
      <c r="R144" s="180" t="s">
        <v>69</v>
      </c>
      <c r="W144" s="136"/>
      <c r="X144" s="136"/>
    </row>
    <row r="145" spans="18:24" ht="237" thickBot="1">
      <c r="R145" s="149" t="str">
        <f>R4</f>
        <v>городской округ Спасск-Дальний</v>
      </c>
      <c r="S145" s="150" t="s">
        <v>70</v>
      </c>
      <c r="T145" s="150" t="s">
        <v>71</v>
      </c>
      <c r="U145" s="150" t="s">
        <v>73</v>
      </c>
      <c r="V145" s="196" t="str">
        <f>V4</f>
        <v>профинанси-ровано (кассовый расход) /исполнение 
на 30.03.2020</v>
      </c>
      <c r="W145" s="150" t="s">
        <v>68</v>
      </c>
      <c r="X145" s="151" t="s">
        <v>67</v>
      </c>
    </row>
    <row r="146" spans="18:24" ht="25.5">
      <c r="R146" s="1163" t="str">
        <f>R5</f>
        <v xml:space="preserve">ВСЕГО </v>
      </c>
      <c r="S146" s="57" t="str">
        <f>S5</f>
        <v>Всего</v>
      </c>
      <c r="T146" s="57">
        <f>T5</f>
        <v>279.06700000000001</v>
      </c>
      <c r="U146" s="57">
        <f>U5</f>
        <v>111.22500000000002</v>
      </c>
      <c r="V146" s="57">
        <f>V5</f>
        <v>13.749000000000001</v>
      </c>
      <c r="W146" s="57">
        <f>W5</f>
        <v>39.85602023886738</v>
      </c>
      <c r="X146" s="57">
        <f>X5</f>
        <v>12.361429534726904</v>
      </c>
    </row>
    <row r="147" spans="18:24">
      <c r="R147" s="1164"/>
      <c r="S147" s="156"/>
      <c r="T147" s="156"/>
      <c r="U147" s="156"/>
      <c r="V147" s="156"/>
      <c r="W147" s="152"/>
      <c r="X147" s="153"/>
    </row>
    <row r="148" spans="18:24">
      <c r="R148" s="1164"/>
      <c r="S148" s="156"/>
      <c r="T148" s="156"/>
      <c r="U148" s="156"/>
      <c r="V148" s="156"/>
      <c r="W148" s="152"/>
      <c r="X148" s="153"/>
    </row>
    <row r="149" spans="18:24" ht="21" thickBot="1">
      <c r="R149" s="1165"/>
      <c r="S149" s="157"/>
      <c r="T149" s="157"/>
      <c r="U149" s="157"/>
      <c r="V149" s="157"/>
      <c r="W149" s="154"/>
      <c r="X149" s="155"/>
    </row>
    <row r="150" spans="18:24" ht="25.5">
      <c r="R150" s="1166" t="str">
        <f t="shared" ref="R150:X150" si="36">R36</f>
        <v>ДЕМОГРАФИЯ</v>
      </c>
      <c r="S150" s="158" t="str">
        <f t="shared" si="36"/>
        <v>Всего</v>
      </c>
      <c r="T150" s="158">
        <f t="shared" si="36"/>
        <v>56.524999999999991</v>
      </c>
      <c r="U150" s="158">
        <f t="shared" si="36"/>
        <v>0</v>
      </c>
      <c r="V150" s="158">
        <f t="shared" si="36"/>
        <v>0</v>
      </c>
      <c r="W150" s="275">
        <f t="shared" si="36"/>
        <v>0</v>
      </c>
      <c r="X150" s="275" t="e">
        <f t="shared" si="36"/>
        <v>#DIV/0!</v>
      </c>
    </row>
    <row r="151" spans="18:24">
      <c r="R151" s="1167"/>
      <c r="S151" s="156"/>
      <c r="T151" s="156"/>
      <c r="U151" s="156"/>
      <c r="V151" s="156"/>
      <c r="W151" s="276"/>
      <c r="X151" s="272"/>
    </row>
    <row r="152" spans="18:24">
      <c r="R152" s="1167"/>
      <c r="S152" s="156"/>
      <c r="T152" s="156"/>
      <c r="U152" s="156"/>
      <c r="V152" s="156"/>
      <c r="W152" s="276"/>
      <c r="X152" s="272"/>
    </row>
    <row r="153" spans="18:24" ht="21" thickBot="1">
      <c r="R153" s="1168"/>
      <c r="S153" s="157"/>
      <c r="T153" s="157"/>
      <c r="U153" s="157"/>
      <c r="V153" s="157"/>
      <c r="W153" s="277"/>
      <c r="X153" s="273"/>
    </row>
    <row r="154" spans="18:24" ht="25.5">
      <c r="R154" s="1166" t="str">
        <f t="shared" ref="R154:X154" si="37">R43</f>
        <v>ЗДРАВООХРАНЕНИЕ</v>
      </c>
      <c r="S154" s="158" t="str">
        <f t="shared" si="37"/>
        <v>Всего</v>
      </c>
      <c r="T154" s="158">
        <f t="shared" si="37"/>
        <v>1</v>
      </c>
      <c r="U154" s="158">
        <f t="shared" si="37"/>
        <v>0</v>
      </c>
      <c r="V154" s="158">
        <f t="shared" si="37"/>
        <v>0</v>
      </c>
      <c r="W154" s="275">
        <f t="shared" si="37"/>
        <v>0</v>
      </c>
      <c r="X154" s="275" t="e">
        <f t="shared" si="37"/>
        <v>#DIV/0!</v>
      </c>
    </row>
    <row r="155" spans="18:24">
      <c r="R155" s="1167"/>
      <c r="S155" s="156"/>
      <c r="T155" s="156"/>
      <c r="U155" s="156"/>
      <c r="V155" s="156"/>
      <c r="W155" s="276"/>
      <c r="X155" s="272"/>
    </row>
    <row r="156" spans="18:24">
      <c r="R156" s="1167"/>
      <c r="S156" s="156"/>
      <c r="T156" s="156"/>
      <c r="U156" s="156"/>
      <c r="V156" s="156"/>
      <c r="W156" s="276"/>
      <c r="X156" s="272"/>
    </row>
    <row r="157" spans="18:24" ht="21" thickBot="1">
      <c r="R157" s="1168"/>
      <c r="S157" s="157"/>
      <c r="T157" s="157"/>
      <c r="U157" s="157"/>
      <c r="V157" s="157"/>
      <c r="W157" s="277"/>
      <c r="X157" s="273"/>
    </row>
    <row r="158" spans="18:24" ht="25.5">
      <c r="R158" s="1166" t="str">
        <f t="shared" ref="R158:X158" si="38">R61</f>
        <v>ОБРАЗОВАНИЕ</v>
      </c>
      <c r="S158" s="158" t="str">
        <f t="shared" si="38"/>
        <v>Всего</v>
      </c>
      <c r="T158" s="158">
        <f t="shared" si="38"/>
        <v>97.03</v>
      </c>
      <c r="U158" s="158">
        <f t="shared" si="38"/>
        <v>93.2</v>
      </c>
      <c r="V158" s="158">
        <f t="shared" si="38"/>
        <v>13.48</v>
      </c>
      <c r="W158" s="275">
        <f t="shared" si="38"/>
        <v>96.05276718540658</v>
      </c>
      <c r="X158" s="275">
        <f t="shared" si="38"/>
        <v>14.463519313304721</v>
      </c>
    </row>
    <row r="159" spans="18:24">
      <c r="R159" s="1167"/>
      <c r="S159" s="156"/>
      <c r="T159" s="156"/>
      <c r="U159" s="156"/>
      <c r="V159" s="156"/>
      <c r="W159" s="276"/>
      <c r="X159" s="272"/>
    </row>
    <row r="160" spans="18:24">
      <c r="R160" s="1167"/>
      <c r="S160" s="156"/>
      <c r="T160" s="156"/>
      <c r="U160" s="156"/>
      <c r="V160" s="156"/>
      <c r="W160" s="276"/>
      <c r="X160" s="272"/>
    </row>
    <row r="161" spans="18:24" ht="21" thickBot="1">
      <c r="R161" s="1168"/>
      <c r="S161" s="157"/>
      <c r="T161" s="157"/>
      <c r="U161" s="157"/>
      <c r="V161" s="157"/>
      <c r="W161" s="277"/>
      <c r="X161" s="273"/>
    </row>
    <row r="162" spans="18:24" ht="25.5">
      <c r="R162" s="1166" t="str">
        <f t="shared" ref="R162:X162" si="39">R68</f>
        <v>ЖИЛЬЕ И ГОРОДСКАЯ СРЕДА</v>
      </c>
      <c r="S162" s="158" t="str">
        <f t="shared" si="39"/>
        <v>Всего</v>
      </c>
      <c r="T162" s="158">
        <f t="shared" si="39"/>
        <v>24.63</v>
      </c>
      <c r="U162" s="158">
        <f t="shared" si="39"/>
        <v>7.0729999999999995</v>
      </c>
      <c r="V162" s="158">
        <f t="shared" si="39"/>
        <v>6.6000000000000003E-2</v>
      </c>
      <c r="W162" s="275">
        <f t="shared" si="39"/>
        <v>28.717011774259031</v>
      </c>
      <c r="X162" s="275">
        <f t="shared" si="39"/>
        <v>0.93312597200622083</v>
      </c>
    </row>
    <row r="163" spans="18:24">
      <c r="R163" s="1167"/>
      <c r="S163" s="156"/>
      <c r="T163" s="156"/>
      <c r="U163" s="156"/>
      <c r="V163" s="156"/>
      <c r="W163" s="276"/>
      <c r="X163" s="272"/>
    </row>
    <row r="164" spans="18:24">
      <c r="R164" s="1167"/>
      <c r="S164" s="156"/>
      <c r="T164" s="156"/>
      <c r="U164" s="156"/>
      <c r="V164" s="156"/>
      <c r="W164" s="276"/>
      <c r="X164" s="272"/>
    </row>
    <row r="165" spans="18:24" ht="21" thickBot="1">
      <c r="R165" s="1168"/>
      <c r="S165" s="157"/>
      <c r="T165" s="157"/>
      <c r="U165" s="157"/>
      <c r="V165" s="157"/>
      <c r="W165" s="277"/>
      <c r="X165" s="273"/>
    </row>
    <row r="166" spans="18:24" ht="25.5">
      <c r="R166" s="1166" t="str">
        <f t="shared" ref="R166:X166" si="40">R75</f>
        <v>ЭКОЛОГИЯ</v>
      </c>
      <c r="S166" s="158" t="str">
        <f t="shared" si="40"/>
        <v>Всего</v>
      </c>
      <c r="T166" s="158">
        <f t="shared" si="40"/>
        <v>2.9</v>
      </c>
      <c r="U166" s="158">
        <f t="shared" si="40"/>
        <v>2.9</v>
      </c>
      <c r="V166" s="158">
        <f t="shared" si="40"/>
        <v>0.02</v>
      </c>
      <c r="W166" s="275">
        <f t="shared" si="40"/>
        <v>100</v>
      </c>
      <c r="X166" s="275">
        <f t="shared" si="40"/>
        <v>0.68965517241379315</v>
      </c>
    </row>
    <row r="167" spans="18:24">
      <c r="R167" s="1167"/>
      <c r="S167" s="156"/>
      <c r="T167" s="156"/>
      <c r="U167" s="156"/>
      <c r="V167" s="156"/>
      <c r="W167" s="276"/>
      <c r="X167" s="272"/>
    </row>
    <row r="168" spans="18:24">
      <c r="R168" s="1167"/>
      <c r="S168" s="156"/>
      <c r="T168" s="156"/>
      <c r="U168" s="156"/>
      <c r="V168" s="156"/>
      <c r="W168" s="276"/>
      <c r="X168" s="272"/>
    </row>
    <row r="169" spans="18:24" ht="21" thickBot="1">
      <c r="R169" s="1168"/>
      <c r="S169" s="157"/>
      <c r="T169" s="157"/>
      <c r="U169" s="157"/>
      <c r="V169" s="157"/>
      <c r="W169" s="277"/>
      <c r="X169" s="273"/>
    </row>
    <row r="170" spans="18:24" ht="25.5">
      <c r="R170" s="1166" t="str">
        <f t="shared" ref="R170:X170" si="41">R82</f>
        <v>БЕЗОПАСНЫЕ И КАЧЕСТВЕННЫЕ АВТОМОБИЛЬНЫЕ ДОРОГИ</v>
      </c>
      <c r="S170" s="158" t="str">
        <f t="shared" si="41"/>
        <v>Всего</v>
      </c>
      <c r="T170" s="158">
        <f t="shared" si="41"/>
        <v>0</v>
      </c>
      <c r="U170" s="158">
        <f t="shared" si="41"/>
        <v>0</v>
      </c>
      <c r="V170" s="158">
        <f t="shared" si="41"/>
        <v>0</v>
      </c>
      <c r="W170" s="275" t="e">
        <f t="shared" si="41"/>
        <v>#DIV/0!</v>
      </c>
      <c r="X170" s="275" t="e">
        <f t="shared" si="41"/>
        <v>#DIV/0!</v>
      </c>
    </row>
    <row r="171" spans="18:24">
      <c r="R171" s="1167"/>
      <c r="S171" s="156"/>
      <c r="T171" s="156"/>
      <c r="U171" s="156"/>
      <c r="V171" s="156"/>
      <c r="W171" s="276"/>
      <c r="X171" s="272"/>
    </row>
    <row r="172" spans="18:24" ht="42.75" customHeight="1">
      <c r="R172" s="1167"/>
      <c r="S172" s="156"/>
      <c r="T172" s="156"/>
      <c r="U172" s="156"/>
      <c r="V172" s="156"/>
      <c r="W172" s="276"/>
      <c r="X172" s="272"/>
    </row>
    <row r="173" spans="18:24" ht="21" thickBot="1">
      <c r="R173" s="1168"/>
      <c r="S173" s="157"/>
      <c r="T173" s="157"/>
      <c r="U173" s="157"/>
      <c r="V173" s="157"/>
      <c r="W173" s="277"/>
      <c r="X173" s="273"/>
    </row>
    <row r="174" spans="18:24" ht="25.5">
      <c r="R174" s="1166" t="str">
        <f t="shared" ref="R174:X174" si="42">R89</f>
        <v>ПРОИЗВОДИТЕЛЬНОСТЬ ТРУДА</v>
      </c>
      <c r="S174" s="158" t="str">
        <f t="shared" si="42"/>
        <v>Всего</v>
      </c>
      <c r="T174" s="158">
        <f t="shared" si="42"/>
        <v>0</v>
      </c>
      <c r="U174" s="158">
        <f t="shared" si="42"/>
        <v>0</v>
      </c>
      <c r="V174" s="158">
        <f t="shared" si="42"/>
        <v>0</v>
      </c>
      <c r="W174" s="275" t="e">
        <f t="shared" si="42"/>
        <v>#DIV/0!</v>
      </c>
      <c r="X174" s="275" t="e">
        <f t="shared" si="42"/>
        <v>#DIV/0!</v>
      </c>
    </row>
    <row r="175" spans="18:24">
      <c r="R175" s="1167"/>
      <c r="S175" s="156"/>
      <c r="T175" s="156"/>
      <c r="U175" s="156"/>
      <c r="V175" s="156"/>
      <c r="W175" s="276"/>
      <c r="X175" s="272"/>
    </row>
    <row r="176" spans="18:24">
      <c r="R176" s="1167"/>
      <c r="S176" s="156"/>
      <c r="T176" s="156"/>
      <c r="U176" s="156"/>
      <c r="V176" s="156"/>
      <c r="W176" s="276"/>
      <c r="X176" s="272"/>
    </row>
    <row r="177" spans="18:24" ht="21" thickBot="1">
      <c r="R177" s="1168"/>
      <c r="S177" s="157"/>
      <c r="T177" s="157"/>
      <c r="U177" s="157"/>
      <c r="V177" s="157"/>
      <c r="W177" s="277"/>
      <c r="X177" s="273"/>
    </row>
    <row r="178" spans="18:24" ht="25.5">
      <c r="R178" s="1166" t="str">
        <f t="shared" ref="R178:X178" si="43">R96</f>
        <v>НАУКА</v>
      </c>
      <c r="S178" s="158" t="str">
        <f t="shared" si="43"/>
        <v>Всего</v>
      </c>
      <c r="T178" s="158">
        <f t="shared" si="43"/>
        <v>0</v>
      </c>
      <c r="U178" s="158">
        <f t="shared" si="43"/>
        <v>0</v>
      </c>
      <c r="V178" s="158">
        <f t="shared" si="43"/>
        <v>0</v>
      </c>
      <c r="W178" s="275" t="e">
        <f t="shared" si="43"/>
        <v>#DIV/0!</v>
      </c>
      <c r="X178" s="275" t="e">
        <f t="shared" si="43"/>
        <v>#DIV/0!</v>
      </c>
    </row>
    <row r="179" spans="18:24">
      <c r="R179" s="1167"/>
      <c r="S179" s="156"/>
      <c r="T179" s="156"/>
      <c r="U179" s="156"/>
      <c r="V179" s="156"/>
      <c r="W179" s="276"/>
      <c r="X179" s="272"/>
    </row>
    <row r="180" spans="18:24">
      <c r="R180" s="1167"/>
      <c r="S180" s="156"/>
      <c r="T180" s="156"/>
      <c r="U180" s="156"/>
      <c r="V180" s="156"/>
      <c r="W180" s="276"/>
      <c r="X180" s="272"/>
    </row>
    <row r="181" spans="18:24" ht="21" thickBot="1">
      <c r="R181" s="1168"/>
      <c r="S181" s="157"/>
      <c r="T181" s="157"/>
      <c r="U181" s="157"/>
      <c r="V181" s="157"/>
      <c r="W181" s="277"/>
      <c r="X181" s="273"/>
    </row>
    <row r="182" spans="18:24" ht="25.5">
      <c r="R182" s="1166" t="str">
        <f t="shared" ref="R182:X182" si="44">R103</f>
        <v>ЦИФРОВАЯ ЭКОНОМИКА</v>
      </c>
      <c r="S182" s="158" t="str">
        <f t="shared" si="44"/>
        <v>Всего</v>
      </c>
      <c r="T182" s="158">
        <f t="shared" si="44"/>
        <v>0.89000000000000012</v>
      </c>
      <c r="U182" s="158">
        <f t="shared" si="44"/>
        <v>0.01</v>
      </c>
      <c r="V182" s="158">
        <f t="shared" si="44"/>
        <v>0.01</v>
      </c>
      <c r="W182" s="275">
        <f t="shared" si="44"/>
        <v>1.1235955056179774</v>
      </c>
      <c r="X182" s="275">
        <f t="shared" si="44"/>
        <v>100</v>
      </c>
    </row>
    <row r="183" spans="18:24">
      <c r="R183" s="1167"/>
      <c r="S183" s="156"/>
      <c r="T183" s="156"/>
      <c r="U183" s="156"/>
      <c r="V183" s="156"/>
      <c r="W183" s="276"/>
      <c r="X183" s="272"/>
    </row>
    <row r="184" spans="18:24">
      <c r="R184" s="1167"/>
      <c r="S184" s="156"/>
      <c r="T184" s="156"/>
      <c r="U184" s="156"/>
      <c r="V184" s="156"/>
      <c r="W184" s="276"/>
      <c r="X184" s="272"/>
    </row>
    <row r="185" spans="18:24" ht="21" thickBot="1">
      <c r="R185" s="1168"/>
      <c r="S185" s="157"/>
      <c r="T185" s="157"/>
      <c r="U185" s="157"/>
      <c r="V185" s="157"/>
      <c r="W185" s="277"/>
      <c r="X185" s="273"/>
    </row>
    <row r="186" spans="18:24" ht="25.5">
      <c r="R186" s="1166" t="str">
        <f t="shared" ref="R186:X186" si="45">R110</f>
        <v>КУЛЬТУРА</v>
      </c>
      <c r="S186" s="158" t="str">
        <f t="shared" si="45"/>
        <v>Всего</v>
      </c>
      <c r="T186" s="158">
        <f t="shared" si="45"/>
        <v>0</v>
      </c>
      <c r="U186" s="158">
        <f t="shared" si="45"/>
        <v>0</v>
      </c>
      <c r="V186" s="158">
        <f t="shared" si="45"/>
        <v>0</v>
      </c>
      <c r="W186" s="275" t="e">
        <f t="shared" si="45"/>
        <v>#DIV/0!</v>
      </c>
      <c r="X186" s="278" t="e">
        <f t="shared" si="45"/>
        <v>#DIV/0!</v>
      </c>
    </row>
    <row r="187" spans="18:24">
      <c r="R187" s="1167"/>
      <c r="S187" s="156"/>
      <c r="T187" s="156"/>
      <c r="U187" s="156"/>
      <c r="V187" s="156"/>
      <c r="W187" s="276"/>
      <c r="X187" s="272"/>
    </row>
    <row r="188" spans="18:24">
      <c r="R188" s="1167"/>
      <c r="S188" s="156"/>
      <c r="T188" s="156"/>
      <c r="U188" s="156"/>
      <c r="V188" s="156"/>
      <c r="W188" s="276"/>
      <c r="X188" s="272"/>
    </row>
    <row r="189" spans="18:24" ht="21" thickBot="1">
      <c r="R189" s="1168"/>
      <c r="S189" s="157"/>
      <c r="T189" s="157"/>
      <c r="U189" s="157"/>
      <c r="V189" s="157"/>
      <c r="W189" s="277"/>
      <c r="X189" s="273"/>
    </row>
    <row r="190" spans="18:24" ht="25.5">
      <c r="R190" s="1166" t="str">
        <f t="shared" ref="R190:X190" si="46">R117</f>
        <v>МАЛОЕ И СРЕДНЕЕ ПРЕДПРИНИМАТЕЛЬСТВО</v>
      </c>
      <c r="S190" s="158" t="str">
        <f t="shared" si="46"/>
        <v>Всего</v>
      </c>
      <c r="T190" s="158">
        <f t="shared" si="46"/>
        <v>0</v>
      </c>
      <c r="U190" s="158">
        <f t="shared" si="46"/>
        <v>0</v>
      </c>
      <c r="V190" s="158">
        <f t="shared" si="46"/>
        <v>0</v>
      </c>
      <c r="W190" s="275" t="e">
        <f t="shared" si="46"/>
        <v>#DIV/0!</v>
      </c>
      <c r="X190" s="275" t="e">
        <f t="shared" si="46"/>
        <v>#DIV/0!</v>
      </c>
    </row>
    <row r="191" spans="18:24">
      <c r="R191" s="1167"/>
      <c r="S191" s="156"/>
      <c r="T191" s="156"/>
      <c r="U191" s="156"/>
      <c r="V191" s="156"/>
      <c r="W191" s="276"/>
      <c r="X191" s="272"/>
    </row>
    <row r="192" spans="18:24">
      <c r="R192" s="1167"/>
      <c r="S192" s="156"/>
      <c r="T192" s="156"/>
      <c r="U192" s="156"/>
      <c r="V192" s="156"/>
      <c r="W192" s="276"/>
      <c r="X192" s="272"/>
    </row>
    <row r="193" spans="18:24" ht="21" thickBot="1">
      <c r="R193" s="1168"/>
      <c r="S193" s="157"/>
      <c r="T193" s="157"/>
      <c r="U193" s="157"/>
      <c r="V193" s="157"/>
      <c r="W193" s="277"/>
      <c r="X193" s="273"/>
    </row>
    <row r="194" spans="18:24" ht="25.5">
      <c r="R194" s="1166" t="str">
        <f t="shared" ref="R194:X194" si="47">R124</f>
        <v>МЕЖДУНАРОДНАЯ КООПЕРАЦИЯ И ЭКСПОРТ</v>
      </c>
      <c r="S194" s="158" t="str">
        <f t="shared" si="47"/>
        <v>Всего</v>
      </c>
      <c r="T194" s="158">
        <f t="shared" si="47"/>
        <v>0</v>
      </c>
      <c r="U194" s="158">
        <f t="shared" si="47"/>
        <v>0</v>
      </c>
      <c r="V194" s="158">
        <f t="shared" si="47"/>
        <v>0</v>
      </c>
      <c r="W194" s="275" t="e">
        <f t="shared" si="47"/>
        <v>#DIV/0!</v>
      </c>
      <c r="X194" s="275" t="e">
        <f t="shared" si="47"/>
        <v>#DIV/0!</v>
      </c>
    </row>
    <row r="195" spans="18:24">
      <c r="R195" s="1167"/>
      <c r="S195" s="156"/>
      <c r="T195" s="156"/>
      <c r="U195" s="156"/>
      <c r="V195" s="156"/>
      <c r="W195" s="276"/>
      <c r="X195" s="272"/>
    </row>
    <row r="196" spans="18:24">
      <c r="R196" s="1167"/>
      <c r="S196" s="156"/>
      <c r="T196" s="156"/>
      <c r="U196" s="156"/>
      <c r="V196" s="156"/>
      <c r="W196" s="276"/>
      <c r="X196" s="272"/>
    </row>
    <row r="197" spans="18:24" ht="21" thickBot="1">
      <c r="R197" s="1168"/>
      <c r="S197" s="157"/>
      <c r="T197" s="157"/>
      <c r="U197" s="157"/>
      <c r="V197" s="157"/>
      <c r="W197" s="277"/>
      <c r="X197" s="273"/>
    </row>
    <row r="198" spans="18:24" ht="23.25">
      <c r="R198" s="1176" t="str">
        <f t="shared" ref="R198:X198" si="48">R134</f>
        <v>Всего субсидий из бюджета на инвестиционные цели вне национальных проектов</v>
      </c>
      <c r="S198" s="1141" t="str">
        <f t="shared" si="48"/>
        <v>Всего</v>
      </c>
      <c r="T198" s="93">
        <f t="shared" si="48"/>
        <v>96.091999999999985</v>
      </c>
      <c r="U198" s="93">
        <f t="shared" si="48"/>
        <v>8.0419999999999998</v>
      </c>
      <c r="V198" s="93">
        <f t="shared" si="48"/>
        <v>0.17299999999999999</v>
      </c>
      <c r="W198" s="93">
        <f t="shared" si="48"/>
        <v>8.3690629813095789</v>
      </c>
      <c r="X198" s="93">
        <f t="shared" si="48"/>
        <v>2.1512061676199949</v>
      </c>
    </row>
    <row r="199" spans="18:24">
      <c r="R199" s="1177"/>
      <c r="S199" s="1142"/>
      <c r="T199" s="156"/>
      <c r="U199" s="156"/>
      <c r="V199" s="156"/>
      <c r="W199" s="152"/>
      <c r="X199" s="153"/>
    </row>
    <row r="200" spans="18:24">
      <c r="R200" s="1177"/>
      <c r="S200" s="1142"/>
      <c r="T200" s="156"/>
      <c r="U200" s="156"/>
      <c r="V200" s="156"/>
      <c r="W200" s="152"/>
      <c r="X200" s="153"/>
    </row>
    <row r="201" spans="18:24" ht="21" thickBot="1">
      <c r="R201" s="1178"/>
      <c r="S201" s="1143"/>
      <c r="T201" s="157"/>
      <c r="U201" s="157"/>
      <c r="V201" s="157"/>
      <c r="W201" s="154"/>
      <c r="X201" s="155"/>
    </row>
    <row r="205" spans="18:24">
      <c r="S205" s="91" t="s">
        <v>65</v>
      </c>
      <c r="T205" s="226">
        <f>T146</f>
        <v>279.06700000000001</v>
      </c>
      <c r="U205" s="226">
        <f t="shared" ref="U205:V205" si="49">U146</f>
        <v>111.22500000000002</v>
      </c>
      <c r="V205" s="226">
        <f t="shared" si="49"/>
        <v>13.749000000000001</v>
      </c>
    </row>
    <row r="206" spans="18:24">
      <c r="S206" s="89" t="s">
        <v>65</v>
      </c>
      <c r="T206" s="227">
        <f>T150+T154+T158+T162+T166+T170+T174+T178+T182+T186+T190+T194+T198</f>
        <v>279.06700000000001</v>
      </c>
      <c r="U206" s="227">
        <f t="shared" ref="U206:V206" si="50">U150+U154+U158+U162+U166+U170+U174+U178+U182+U186+U190+U194+U198</f>
        <v>111.22500000000001</v>
      </c>
      <c r="V206" s="227">
        <f t="shared" si="50"/>
        <v>13.749000000000001</v>
      </c>
    </row>
    <row r="207" spans="18:24">
      <c r="S207" s="89" t="s">
        <v>65</v>
      </c>
      <c r="T207" s="227">
        <f>T205-T206</f>
        <v>0</v>
      </c>
      <c r="U207" s="227">
        <f t="shared" ref="U207:V207" si="51">U205-U206</f>
        <v>0</v>
      </c>
      <c r="V207" s="227">
        <f t="shared" si="51"/>
        <v>0</v>
      </c>
    </row>
  </sheetData>
  <mergeCells count="103">
    <mergeCell ref="R186:R189"/>
    <mergeCell ref="R190:R193"/>
    <mergeCell ref="R194:R197"/>
    <mergeCell ref="R198:R201"/>
    <mergeCell ref="S198:S201"/>
    <mergeCell ref="R166:R169"/>
    <mergeCell ref="R170:R173"/>
    <mergeCell ref="R174:R177"/>
    <mergeCell ref="R178:R181"/>
    <mergeCell ref="R182:R185"/>
    <mergeCell ref="R146:R149"/>
    <mergeCell ref="R150:R153"/>
    <mergeCell ref="R154:R157"/>
    <mergeCell ref="R158:R161"/>
    <mergeCell ref="R162:R165"/>
    <mergeCell ref="A56:A57"/>
    <mergeCell ref="S134:S137"/>
    <mergeCell ref="R110:R113"/>
    <mergeCell ref="R117:R120"/>
    <mergeCell ref="R124:R127"/>
    <mergeCell ref="R134:R137"/>
    <mergeCell ref="R75:R78"/>
    <mergeCell ref="R82:R85"/>
    <mergeCell ref="R89:R92"/>
    <mergeCell ref="R96:R99"/>
    <mergeCell ref="R103:R106"/>
    <mergeCell ref="A132:N132"/>
    <mergeCell ref="A134:A137"/>
    <mergeCell ref="B134:B137"/>
    <mergeCell ref="C134:C137"/>
    <mergeCell ref="A117:A120"/>
    <mergeCell ref="B90:B92"/>
    <mergeCell ref="A96:A99"/>
    <mergeCell ref="C96:C99"/>
    <mergeCell ref="R5:R8"/>
    <mergeCell ref="R36:R39"/>
    <mergeCell ref="R43:R46"/>
    <mergeCell ref="R61:R64"/>
    <mergeCell ref="R68:R71"/>
    <mergeCell ref="J134:J137"/>
    <mergeCell ref="A103:A106"/>
    <mergeCell ref="C103:C106"/>
    <mergeCell ref="J103:J106"/>
    <mergeCell ref="B104:B106"/>
    <mergeCell ref="A110:A113"/>
    <mergeCell ref="C110:C113"/>
    <mergeCell ref="J110:J113"/>
    <mergeCell ref="B111:B113"/>
    <mergeCell ref="C117:C120"/>
    <mergeCell ref="J117:J120"/>
    <mergeCell ref="B118:B120"/>
    <mergeCell ref="A124:A127"/>
    <mergeCell ref="C124:C127"/>
    <mergeCell ref="J124:J127"/>
    <mergeCell ref="B125:B127"/>
    <mergeCell ref="A89:A92"/>
    <mergeCell ref="C89:C92"/>
    <mergeCell ref="J89:J92"/>
    <mergeCell ref="J96:J99"/>
    <mergeCell ref="B97:B99"/>
    <mergeCell ref="B83:B85"/>
    <mergeCell ref="A75:A78"/>
    <mergeCell ref="C75:C78"/>
    <mergeCell ref="J75:J78"/>
    <mergeCell ref="B76:B78"/>
    <mergeCell ref="A82:A85"/>
    <mergeCell ref="C82:C85"/>
    <mergeCell ref="J82:J85"/>
    <mergeCell ref="A68:A71"/>
    <mergeCell ref="C68:C71"/>
    <mergeCell ref="J68:J71"/>
    <mergeCell ref="B69:B71"/>
    <mergeCell ref="A61:A64"/>
    <mergeCell ref="C61:C64"/>
    <mergeCell ref="J61:J64"/>
    <mergeCell ref="B62:B64"/>
    <mergeCell ref="A49:N49"/>
    <mergeCell ref="A50:A51"/>
    <mergeCell ref="A52:A53"/>
    <mergeCell ref="A54:A55"/>
    <mergeCell ref="A2:J2"/>
    <mergeCell ref="K2:N2"/>
    <mergeCell ref="C3:D3"/>
    <mergeCell ref="E3:I3"/>
    <mergeCell ref="J3:J4"/>
    <mergeCell ref="N3:N4"/>
    <mergeCell ref="A43:A46"/>
    <mergeCell ref="C43:C46"/>
    <mergeCell ref="J43:J46"/>
    <mergeCell ref="B44:B46"/>
    <mergeCell ref="A36:A39"/>
    <mergeCell ref="C36:C39"/>
    <mergeCell ref="J36:J39"/>
    <mergeCell ref="B37:B39"/>
    <mergeCell ref="A5:A8"/>
    <mergeCell ref="B5:B8"/>
    <mergeCell ref="C5:C8"/>
    <mergeCell ref="J5:J8"/>
    <mergeCell ref="A18:A21"/>
    <mergeCell ref="B18:B21"/>
    <mergeCell ref="C18:C21"/>
    <mergeCell ref="J18:J21"/>
    <mergeCell ref="L3:M3"/>
  </mergeCells>
  <pageMargins left="0.19685039370078741" right="0.19685039370078741" top="0.19685039370078741" bottom="0.19685039370078741" header="0.15748031496062992" footer="0.15748031496062992"/>
  <pageSetup paperSize="9" scale="37" fitToHeight="0" orientation="landscape" r:id="rId1"/>
  <rowBreaks count="1" manualBreakCount="1">
    <brk id="85" max="13" man="1"/>
  </rowBreaks>
</worksheet>
</file>

<file path=xl/worksheets/sheet3.xml><?xml version="1.0" encoding="utf-8"?>
<worksheet xmlns="http://schemas.openxmlformats.org/spreadsheetml/2006/main" xmlns:r="http://schemas.openxmlformats.org/officeDocument/2006/relationships">
  <dimension ref="A1:S512"/>
  <sheetViews>
    <sheetView zoomScale="50" zoomScaleNormal="50" workbookViewId="0">
      <selection activeCell="S6" sqref="S6"/>
    </sheetView>
  </sheetViews>
  <sheetFormatPr defaultRowHeight="20.25"/>
  <cols>
    <col min="1" max="1" width="7.42578125" style="1" customWidth="1"/>
    <col min="2" max="2" width="65.28515625" style="382" customWidth="1"/>
    <col min="3" max="3" width="14.5703125" style="382" customWidth="1"/>
    <col min="4" max="4" width="25.140625" style="383" customWidth="1"/>
    <col min="5" max="5" width="19.7109375" style="382" customWidth="1"/>
    <col min="6" max="6" width="21.85546875" style="382" customWidth="1"/>
    <col min="7" max="7" width="22.42578125" style="382" customWidth="1"/>
    <col min="8" max="9" width="18.28515625" style="382" customWidth="1"/>
    <col min="10" max="10" width="100.85546875" style="382" customWidth="1"/>
    <col min="11" max="11" width="14.140625" style="385" hidden="1" customWidth="1"/>
    <col min="12" max="12" width="14.140625" style="2" hidden="1" customWidth="1"/>
    <col min="13" max="14" width="15" style="2" hidden="1" customWidth="1"/>
    <col min="15" max="15" width="14" hidden="1" customWidth="1"/>
  </cols>
  <sheetData>
    <row r="1" spans="1:14">
      <c r="B1" s="381" t="s">
        <v>72</v>
      </c>
      <c r="J1" s="384" t="s">
        <v>323</v>
      </c>
      <c r="N1" s="34" t="s">
        <v>26</v>
      </c>
    </row>
    <row r="2" spans="1:14" ht="27.75" thickBot="1">
      <c r="A2" s="978" t="str">
        <f>'[1]Приложение 1 (ОТЧЕТНЫЙ ПЕРИОД) '!A2:J2</f>
        <v xml:space="preserve">ИНФОРМАЦИЯ
 по показателям и мероприятиям дорожных карт по достижению показателей
 Указа Президента Российской Федерации от 07.05.2018 № 204
муниципальное образование </v>
      </c>
      <c r="B2" s="978"/>
      <c r="C2" s="978"/>
      <c r="D2" s="978"/>
      <c r="E2" s="978"/>
      <c r="F2" s="978"/>
      <c r="G2" s="978"/>
      <c r="H2" s="978"/>
      <c r="I2" s="978"/>
      <c r="J2" s="978"/>
      <c r="K2" s="970" t="s">
        <v>30</v>
      </c>
      <c r="L2" s="970"/>
      <c r="M2" s="970"/>
      <c r="N2" s="970"/>
    </row>
    <row r="3" spans="1:14" ht="39.75" thickBot="1">
      <c r="A3" s="14" t="s">
        <v>0</v>
      </c>
      <c r="B3" s="15" t="s">
        <v>1</v>
      </c>
      <c r="C3" s="979"/>
      <c r="D3" s="980"/>
      <c r="E3" s="981" t="s">
        <v>324</v>
      </c>
      <c r="F3" s="982"/>
      <c r="G3" s="982"/>
      <c r="H3" s="982"/>
      <c r="I3" s="982"/>
      <c r="J3" s="1179" t="s">
        <v>325</v>
      </c>
      <c r="K3" s="386"/>
      <c r="L3" s="1181"/>
      <c r="M3" s="1148"/>
      <c r="N3" s="1123"/>
    </row>
    <row r="4" spans="1:14" ht="128.25" customHeight="1" thickBot="1">
      <c r="A4" s="14"/>
      <c r="B4" s="127" t="s">
        <v>95</v>
      </c>
      <c r="C4" s="387" t="s">
        <v>326</v>
      </c>
      <c r="D4" s="388"/>
      <c r="E4" s="389"/>
      <c r="F4" s="388"/>
      <c r="G4" s="390" t="s">
        <v>327</v>
      </c>
      <c r="H4" s="391"/>
      <c r="I4" s="392"/>
      <c r="J4" s="1180"/>
      <c r="K4" s="393"/>
      <c r="L4" s="18"/>
      <c r="M4" s="25"/>
      <c r="N4" s="1124"/>
    </row>
    <row r="5" spans="1:14" s="28" customFormat="1" ht="26.25" thickBot="1">
      <c r="A5" s="993"/>
      <c r="B5" s="1132" t="s">
        <v>50</v>
      </c>
      <c r="C5" s="1134"/>
      <c r="D5" s="394" t="s">
        <v>9</v>
      </c>
      <c r="E5" s="395"/>
      <c r="F5" s="395"/>
      <c r="G5" s="395">
        <f t="shared" ref="G5:N5" si="0">G6+G7+G8</f>
        <v>206.2405</v>
      </c>
      <c r="H5" s="395"/>
      <c r="I5" s="395"/>
      <c r="J5" s="1188"/>
      <c r="K5" s="396">
        <f t="shared" si="0"/>
        <v>0</v>
      </c>
      <c r="L5" s="160">
        <f t="shared" si="0"/>
        <v>0</v>
      </c>
      <c r="M5" s="160">
        <f t="shared" si="0"/>
        <v>0</v>
      </c>
      <c r="N5" s="160">
        <f t="shared" si="0"/>
        <v>0</v>
      </c>
    </row>
    <row r="6" spans="1:14" s="28" customFormat="1" ht="27" thickBot="1">
      <c r="A6" s="994"/>
      <c r="B6" s="1133"/>
      <c r="C6" s="1135"/>
      <c r="D6" s="397" t="s">
        <v>18</v>
      </c>
      <c r="E6" s="398"/>
      <c r="F6" s="398"/>
      <c r="G6" s="398">
        <f>G11+G409</f>
        <v>30.23</v>
      </c>
      <c r="H6" s="398"/>
      <c r="I6" s="398"/>
      <c r="J6" s="1189"/>
      <c r="K6" s="396">
        <f t="shared" ref="K6:N8" si="1">K11+K409</f>
        <v>0</v>
      </c>
      <c r="L6" s="160">
        <f t="shared" si="1"/>
        <v>0</v>
      </c>
      <c r="M6" s="160">
        <f t="shared" si="1"/>
        <v>0</v>
      </c>
      <c r="N6" s="160">
        <f t="shared" si="1"/>
        <v>0</v>
      </c>
    </row>
    <row r="7" spans="1:14" s="28" customFormat="1" ht="27" thickBot="1">
      <c r="A7" s="994"/>
      <c r="B7" s="1133"/>
      <c r="C7" s="1135"/>
      <c r="D7" s="397" t="s">
        <v>10</v>
      </c>
      <c r="E7" s="398"/>
      <c r="F7" s="398"/>
      <c r="G7" s="398">
        <f>G12+G410</f>
        <v>115.04900000000001</v>
      </c>
      <c r="H7" s="398"/>
      <c r="I7" s="398"/>
      <c r="J7" s="1189"/>
      <c r="K7" s="396">
        <f t="shared" si="1"/>
        <v>0</v>
      </c>
      <c r="L7" s="160">
        <f t="shared" si="1"/>
        <v>0</v>
      </c>
      <c r="M7" s="160">
        <f t="shared" si="1"/>
        <v>0</v>
      </c>
      <c r="N7" s="160">
        <f t="shared" si="1"/>
        <v>0</v>
      </c>
    </row>
    <row r="8" spans="1:14" s="28" customFormat="1" ht="27" thickBot="1">
      <c r="A8" s="995"/>
      <c r="B8" s="1156"/>
      <c r="C8" s="1187"/>
      <c r="D8" s="399" t="s">
        <v>11</v>
      </c>
      <c r="E8" s="400"/>
      <c r="F8" s="400"/>
      <c r="G8" s="400">
        <f>G13+G411</f>
        <v>60.961500000000001</v>
      </c>
      <c r="H8" s="400"/>
      <c r="I8" s="400"/>
      <c r="J8" s="1190"/>
      <c r="K8" s="396">
        <f t="shared" si="1"/>
        <v>0</v>
      </c>
      <c r="L8" s="160">
        <f t="shared" si="1"/>
        <v>0</v>
      </c>
      <c r="M8" s="160">
        <f t="shared" si="1"/>
        <v>0</v>
      </c>
      <c r="N8" s="160">
        <f t="shared" si="1"/>
        <v>0</v>
      </c>
    </row>
    <row r="9" spans="1:14" s="27" customFormat="1" ht="23.25" thickBot="1">
      <c r="A9" s="41"/>
      <c r="B9" s="45"/>
      <c r="C9" s="42"/>
      <c r="D9" s="46"/>
      <c r="E9" s="43"/>
      <c r="F9" s="43"/>
      <c r="G9" s="43"/>
      <c r="H9" s="43"/>
      <c r="I9" s="43"/>
      <c r="J9" s="43"/>
      <c r="K9" s="401"/>
      <c r="L9" s="43"/>
      <c r="M9" s="43"/>
      <c r="N9" s="44"/>
    </row>
    <row r="10" spans="1:14" s="28" customFormat="1" ht="22.5">
      <c r="A10" s="1047"/>
      <c r="B10" s="1138" t="s">
        <v>328</v>
      </c>
      <c r="C10" s="1141"/>
      <c r="D10" s="58" t="s">
        <v>9</v>
      </c>
      <c r="E10" s="59"/>
      <c r="F10" s="59"/>
      <c r="G10" s="59">
        <f t="shared" ref="G10:N10" si="2">SUM(G11:G13)</f>
        <v>148.4085</v>
      </c>
      <c r="H10" s="59"/>
      <c r="I10" s="59"/>
      <c r="J10" s="1191"/>
      <c r="K10" s="402">
        <f t="shared" si="2"/>
        <v>0</v>
      </c>
      <c r="L10" s="59">
        <f t="shared" si="2"/>
        <v>0</v>
      </c>
      <c r="M10" s="59">
        <f t="shared" si="2"/>
        <v>0</v>
      </c>
      <c r="N10" s="60">
        <f t="shared" si="2"/>
        <v>0</v>
      </c>
    </row>
    <row r="11" spans="1:14" s="28" customFormat="1" ht="23.25">
      <c r="A11" s="1048"/>
      <c r="B11" s="1139"/>
      <c r="C11" s="1142"/>
      <c r="D11" s="47" t="s">
        <v>18</v>
      </c>
      <c r="E11" s="70"/>
      <c r="F11" s="70"/>
      <c r="G11" s="70">
        <f>G46+G84+G138+G167+G196+G225+G254+G283+G312+G341+G370+G399</f>
        <v>30.23</v>
      </c>
      <c r="H11" s="70"/>
      <c r="I11" s="70"/>
      <c r="J11" s="1192"/>
      <c r="K11" s="403">
        <f t="shared" ref="K11:M13" si="3">K46+K84+K138+K167+K196+K225+K254+K283+K312+K341+K370+K399</f>
        <v>0</v>
      </c>
      <c r="L11" s="70">
        <f t="shared" si="3"/>
        <v>0</v>
      </c>
      <c r="M11" s="70">
        <f t="shared" si="3"/>
        <v>0</v>
      </c>
      <c r="N11" s="67">
        <f>E11+H11+I11+K11+L11+M11</f>
        <v>0</v>
      </c>
    </row>
    <row r="12" spans="1:14" s="28" customFormat="1" ht="23.25">
      <c r="A12" s="1048"/>
      <c r="B12" s="1139"/>
      <c r="C12" s="1142"/>
      <c r="D12" s="47" t="s">
        <v>10</v>
      </c>
      <c r="E12" s="70"/>
      <c r="F12" s="70"/>
      <c r="G12" s="70">
        <f>G47+G85+G139+G168+G197+G226+G255+G284+G313+G342+G371+G400</f>
        <v>59.273000000000003</v>
      </c>
      <c r="H12" s="70"/>
      <c r="I12" s="70"/>
      <c r="J12" s="1192"/>
      <c r="K12" s="403">
        <f t="shared" si="3"/>
        <v>0</v>
      </c>
      <c r="L12" s="70">
        <f t="shared" si="3"/>
        <v>0</v>
      </c>
      <c r="M12" s="70">
        <f t="shared" si="3"/>
        <v>0</v>
      </c>
      <c r="N12" s="67">
        <f t="shared" ref="N12:N13" si="4">E12+H12+I12+K12+L12+M12</f>
        <v>0</v>
      </c>
    </row>
    <row r="13" spans="1:14" s="28" customFormat="1" ht="24" thickBot="1">
      <c r="A13" s="1049"/>
      <c r="B13" s="1140"/>
      <c r="C13" s="1143"/>
      <c r="D13" s="404" t="s">
        <v>11</v>
      </c>
      <c r="E13" s="405"/>
      <c r="F13" s="405"/>
      <c r="G13" s="405">
        <f>G48+G86+G140+G169+G198+G227+G256+G285+G314+G343+G372+G401</f>
        <v>58.905500000000004</v>
      </c>
      <c r="H13" s="405"/>
      <c r="I13" s="405"/>
      <c r="J13" s="1193"/>
      <c r="K13" s="406">
        <f t="shared" si="3"/>
        <v>0</v>
      </c>
      <c r="L13" s="68">
        <f t="shared" si="3"/>
        <v>0</v>
      </c>
      <c r="M13" s="68">
        <f t="shared" si="3"/>
        <v>0</v>
      </c>
      <c r="N13" s="69">
        <f t="shared" si="4"/>
        <v>0</v>
      </c>
    </row>
    <row r="14" spans="1:14" s="27" customFormat="1" ht="21" thickBot="1">
      <c r="A14" s="73"/>
      <c r="B14" s="46"/>
      <c r="C14" s="42"/>
      <c r="D14" s="46"/>
      <c r="E14" s="74"/>
      <c r="F14" s="74"/>
      <c r="G14" s="74"/>
      <c r="H14" s="74"/>
      <c r="I14" s="74"/>
      <c r="J14" s="74"/>
      <c r="K14" s="407"/>
      <c r="L14" s="74"/>
      <c r="M14" s="74"/>
      <c r="N14" s="75"/>
    </row>
    <row r="15" spans="1:14" ht="27.75" thickBot="1">
      <c r="A15" s="51"/>
      <c r="B15" s="52"/>
      <c r="C15" s="52"/>
      <c r="D15" s="52"/>
      <c r="E15" s="77" t="s">
        <v>329</v>
      </c>
      <c r="F15" s="76" t="s">
        <v>52</v>
      </c>
      <c r="G15" s="78"/>
      <c r="H15" s="52"/>
      <c r="I15" s="52"/>
      <c r="J15" s="52"/>
      <c r="K15" s="408"/>
      <c r="L15" s="52"/>
      <c r="M15" s="52"/>
      <c r="N15" s="53"/>
    </row>
    <row r="16" spans="1:14" ht="21" thickBot="1">
      <c r="A16" s="963" t="s">
        <v>31</v>
      </c>
      <c r="B16" s="964"/>
      <c r="C16" s="964"/>
      <c r="D16" s="964"/>
      <c r="E16" s="964"/>
      <c r="F16" s="964"/>
      <c r="G16" s="964"/>
      <c r="H16" s="964"/>
      <c r="I16" s="964"/>
      <c r="J16" s="964"/>
      <c r="K16" s="964"/>
      <c r="L16" s="964"/>
      <c r="M16" s="964"/>
      <c r="N16" s="974"/>
    </row>
    <row r="17" spans="1:18" ht="19.5">
      <c r="A17" s="859" t="s">
        <v>12</v>
      </c>
      <c r="B17" s="5" t="s">
        <v>23</v>
      </c>
      <c r="C17" s="61"/>
      <c r="D17" s="62"/>
      <c r="E17" s="61"/>
      <c r="F17" s="61"/>
      <c r="G17" s="61"/>
      <c r="H17" s="61"/>
      <c r="I17" s="61"/>
      <c r="J17" s="63"/>
      <c r="K17" s="409"/>
      <c r="L17" s="64"/>
      <c r="M17" s="64"/>
      <c r="N17" s="65"/>
    </row>
    <row r="18" spans="1:18">
      <c r="A18" s="962"/>
      <c r="B18" s="410" t="s">
        <v>24</v>
      </c>
      <c r="C18" s="20"/>
      <c r="D18" s="411"/>
      <c r="E18" s="20"/>
      <c r="F18" s="20"/>
      <c r="G18" s="20"/>
      <c r="H18" s="20"/>
      <c r="I18" s="20"/>
      <c r="J18" s="29"/>
      <c r="K18" s="412"/>
      <c r="L18" s="20"/>
      <c r="M18" s="20"/>
      <c r="N18" s="21"/>
    </row>
    <row r="19" spans="1:18" s="24" customFormat="1" ht="19.5">
      <c r="A19" s="10"/>
      <c r="B19" s="11" t="s">
        <v>14</v>
      </c>
      <c r="C19" s="1182"/>
      <c r="D19" s="1183"/>
      <c r="E19" s="1183"/>
      <c r="F19" s="1183"/>
      <c r="G19" s="1183"/>
      <c r="H19" s="1183"/>
      <c r="I19" s="1183"/>
      <c r="J19" s="1183"/>
      <c r="K19" s="926"/>
      <c r="L19" s="926"/>
      <c r="M19" s="926"/>
      <c r="N19" s="927"/>
      <c r="R19" s="413"/>
    </row>
    <row r="20" spans="1:18" s="27" customFormat="1" ht="22.5">
      <c r="A20" s="872" t="s">
        <v>16</v>
      </c>
      <c r="B20" s="888" t="s">
        <v>33</v>
      </c>
      <c r="C20" s="414"/>
      <c r="D20" s="415" t="s">
        <v>17</v>
      </c>
      <c r="E20" s="56"/>
      <c r="F20" s="56"/>
      <c r="G20" s="416">
        <f t="shared" ref="G20" si="5">SUM(G21:G23)</f>
        <v>0</v>
      </c>
      <c r="H20" s="56"/>
      <c r="I20" s="56"/>
      <c r="J20" s="1184"/>
      <c r="K20" s="417">
        <f t="shared" ref="K20:M20" si="6">SUM(K21:K23)</f>
        <v>0</v>
      </c>
      <c r="L20" s="56">
        <f t="shared" si="6"/>
        <v>0</v>
      </c>
      <c r="M20" s="56">
        <f t="shared" si="6"/>
        <v>0</v>
      </c>
      <c r="N20" s="66">
        <f>E20+H20+I20+K20+L20+M20</f>
        <v>0</v>
      </c>
    </row>
    <row r="21" spans="1:18" s="24" customFormat="1" ht="23.25">
      <c r="A21" s="873"/>
      <c r="B21" s="893"/>
      <c r="C21" s="418"/>
      <c r="D21" s="419" t="s">
        <v>18</v>
      </c>
      <c r="E21" s="197"/>
      <c r="F21" s="197"/>
      <c r="G21" s="420"/>
      <c r="H21" s="421"/>
      <c r="I21" s="421"/>
      <c r="J21" s="1185"/>
      <c r="K21" s="422"/>
      <c r="L21" s="198"/>
      <c r="M21" s="198"/>
      <c r="N21" s="222">
        <f t="shared" ref="N21:N23" si="7">E21+H21+I21+K21+L21+M21</f>
        <v>0</v>
      </c>
    </row>
    <row r="22" spans="1:18" s="24" customFormat="1" ht="23.25">
      <c r="A22" s="873"/>
      <c r="B22" s="893"/>
      <c r="C22" s="418"/>
      <c r="D22" s="419" t="s">
        <v>10</v>
      </c>
      <c r="E22" s="197"/>
      <c r="F22" s="197"/>
      <c r="G22" s="420"/>
      <c r="H22" s="421"/>
      <c r="I22" s="421"/>
      <c r="J22" s="1185"/>
      <c r="K22" s="422"/>
      <c r="L22" s="198"/>
      <c r="M22" s="198"/>
      <c r="N22" s="222">
        <f t="shared" si="7"/>
        <v>0</v>
      </c>
    </row>
    <row r="23" spans="1:18" s="24" customFormat="1" ht="22.5">
      <c r="A23" s="874"/>
      <c r="B23" s="894"/>
      <c r="C23" s="423"/>
      <c r="D23" s="419" t="s">
        <v>11</v>
      </c>
      <c r="E23" s="197"/>
      <c r="F23" s="197"/>
      <c r="G23" s="420"/>
      <c r="H23" s="424"/>
      <c r="I23" s="424"/>
      <c r="J23" s="1186"/>
      <c r="K23" s="422"/>
      <c r="L23" s="198"/>
      <c r="M23" s="198"/>
      <c r="N23" s="66">
        <f t="shared" si="7"/>
        <v>0</v>
      </c>
    </row>
    <row r="24" spans="1:18" ht="19.5">
      <c r="A24" s="860" t="s">
        <v>13</v>
      </c>
      <c r="B24" s="22" t="s">
        <v>23</v>
      </c>
      <c r="C24" s="200"/>
      <c r="D24" s="200"/>
      <c r="E24" s="200"/>
      <c r="F24" s="200"/>
      <c r="G24" s="200"/>
      <c r="H24" s="200"/>
      <c r="I24" s="200"/>
      <c r="J24" s="201"/>
      <c r="K24" s="422"/>
      <c r="L24" s="198"/>
      <c r="M24" s="198"/>
      <c r="N24" s="202"/>
    </row>
    <row r="25" spans="1:18">
      <c r="A25" s="962"/>
      <c r="B25" s="410" t="s">
        <v>24</v>
      </c>
      <c r="C25" s="348"/>
      <c r="D25" s="425"/>
      <c r="E25" s="348"/>
      <c r="F25" s="348"/>
      <c r="G25" s="348"/>
      <c r="H25" s="348"/>
      <c r="I25" s="348"/>
      <c r="J25" s="426"/>
      <c r="K25" s="427"/>
      <c r="L25" s="426"/>
      <c r="M25" s="348"/>
      <c r="N25" s="428"/>
    </row>
    <row r="26" spans="1:18" s="24" customFormat="1" ht="19.5">
      <c r="A26" s="10"/>
      <c r="B26" s="11" t="s">
        <v>14</v>
      </c>
      <c r="C26" s="1197"/>
      <c r="D26" s="1198"/>
      <c r="E26" s="1198"/>
      <c r="F26" s="1198"/>
      <c r="G26" s="1198"/>
      <c r="H26" s="1198"/>
      <c r="I26" s="1198"/>
      <c r="J26" s="1198"/>
      <c r="K26" s="1199"/>
      <c r="L26" s="1199"/>
      <c r="M26" s="1199"/>
      <c r="N26" s="1200"/>
    </row>
    <row r="27" spans="1:18" s="27" customFormat="1" ht="22.5">
      <c r="A27" s="872" t="s">
        <v>28</v>
      </c>
      <c r="B27" s="888" t="s">
        <v>33</v>
      </c>
      <c r="C27" s="414"/>
      <c r="D27" s="415" t="s">
        <v>17</v>
      </c>
      <c r="E27" s="56"/>
      <c r="F27" s="56"/>
      <c r="G27" s="416">
        <f t="shared" ref="G27" si="8">SUM(G28:G30)</f>
        <v>0</v>
      </c>
      <c r="H27" s="56"/>
      <c r="I27" s="56"/>
      <c r="J27" s="1184"/>
      <c r="K27" s="429">
        <f t="shared" ref="K27:M27" si="9">SUM(K28:K30)</f>
        <v>0</v>
      </c>
      <c r="L27" s="56">
        <f t="shared" si="9"/>
        <v>0</v>
      </c>
      <c r="M27" s="56">
        <f t="shared" si="9"/>
        <v>0</v>
      </c>
      <c r="N27" s="66">
        <f>E27+H27+I27+K27+L27+M27</f>
        <v>0</v>
      </c>
    </row>
    <row r="28" spans="1:18" s="24" customFormat="1" ht="23.25">
      <c r="A28" s="873"/>
      <c r="B28" s="893"/>
      <c r="C28" s="418"/>
      <c r="D28" s="419" t="s">
        <v>18</v>
      </c>
      <c r="E28" s="197"/>
      <c r="F28" s="197"/>
      <c r="G28" s="420"/>
      <c r="H28" s="421"/>
      <c r="I28" s="421"/>
      <c r="J28" s="1185"/>
      <c r="K28" s="430"/>
      <c r="L28" s="198"/>
      <c r="M28" s="198"/>
      <c r="N28" s="222">
        <f t="shared" ref="N28:N30" si="10">E28+H28+I28+K28+L28+M28</f>
        <v>0</v>
      </c>
    </row>
    <row r="29" spans="1:18" s="24" customFormat="1" ht="23.25">
      <c r="A29" s="873"/>
      <c r="B29" s="893"/>
      <c r="C29" s="418"/>
      <c r="D29" s="419" t="s">
        <v>10</v>
      </c>
      <c r="E29" s="197"/>
      <c r="F29" s="197"/>
      <c r="G29" s="420"/>
      <c r="H29" s="421"/>
      <c r="I29" s="421"/>
      <c r="J29" s="1185"/>
      <c r="K29" s="430"/>
      <c r="L29" s="198"/>
      <c r="M29" s="198"/>
      <c r="N29" s="222">
        <f t="shared" si="10"/>
        <v>0</v>
      </c>
    </row>
    <row r="30" spans="1:18" s="24" customFormat="1" ht="22.5">
      <c r="A30" s="873"/>
      <c r="B30" s="894"/>
      <c r="C30" s="423"/>
      <c r="D30" s="419" t="s">
        <v>11</v>
      </c>
      <c r="E30" s="197"/>
      <c r="F30" s="197"/>
      <c r="G30" s="420"/>
      <c r="H30" s="424"/>
      <c r="I30" s="424"/>
      <c r="J30" s="1186"/>
      <c r="K30" s="430"/>
      <c r="L30" s="198"/>
      <c r="M30" s="198"/>
      <c r="N30" s="66">
        <f t="shared" si="10"/>
        <v>0</v>
      </c>
    </row>
    <row r="31" spans="1:18" ht="39.75" thickBot="1">
      <c r="A31" s="323" t="s">
        <v>27</v>
      </c>
      <c r="B31" s="324" t="s">
        <v>29</v>
      </c>
      <c r="C31" s="335"/>
      <c r="D31" s="335"/>
      <c r="E31" s="335"/>
      <c r="F31" s="335"/>
      <c r="G31" s="335"/>
      <c r="H31" s="335"/>
      <c r="I31" s="335"/>
      <c r="J31" s="327"/>
      <c r="K31" s="431"/>
      <c r="L31" s="328"/>
      <c r="M31" s="328"/>
      <c r="N31" s="329"/>
    </row>
    <row r="32" spans="1:18" ht="21" customHeight="1" thickBot="1">
      <c r="A32" s="971" t="s">
        <v>99</v>
      </c>
      <c r="B32" s="972"/>
      <c r="C32" s="972"/>
      <c r="D32" s="972"/>
      <c r="E32" s="972"/>
      <c r="F32" s="972"/>
      <c r="G32" s="972"/>
      <c r="H32" s="972"/>
      <c r="I32" s="972"/>
      <c r="J32" s="972"/>
      <c r="K32" s="972"/>
      <c r="L32" s="972"/>
      <c r="M32" s="972"/>
      <c r="N32" s="972"/>
      <c r="O32" s="973"/>
    </row>
    <row r="33" spans="1:19" ht="19.5">
      <c r="A33" s="859" t="s">
        <v>12</v>
      </c>
      <c r="B33" s="5" t="s">
        <v>23</v>
      </c>
      <c r="C33" s="23"/>
      <c r="D33" s="432"/>
      <c r="E33" s="23"/>
      <c r="F33" s="23"/>
      <c r="G33" s="23"/>
      <c r="H33" s="23"/>
      <c r="I33" s="23"/>
      <c r="J33" s="30"/>
      <c r="K33" s="433"/>
      <c r="L33" s="4"/>
      <c r="M33" s="4"/>
      <c r="N33" s="26"/>
    </row>
    <row r="34" spans="1:19">
      <c r="A34" s="860"/>
      <c r="B34" s="6" t="s">
        <v>24</v>
      </c>
      <c r="C34" s="9"/>
      <c r="D34" s="434"/>
      <c r="E34" s="9"/>
      <c r="F34" s="9"/>
      <c r="G34" s="9"/>
      <c r="H34" s="9"/>
      <c r="I34" s="9"/>
      <c r="J34" s="33"/>
      <c r="K34" s="435"/>
      <c r="L34" s="7"/>
      <c r="M34" s="7"/>
      <c r="N34" s="8"/>
    </row>
    <row r="35" spans="1:19" ht="19.5">
      <c r="A35" s="12"/>
      <c r="B35" s="13" t="s">
        <v>14</v>
      </c>
      <c r="C35" s="1194" t="s">
        <v>15</v>
      </c>
      <c r="D35" s="1194"/>
      <c r="E35" s="1194"/>
      <c r="F35" s="1194"/>
      <c r="G35" s="1194"/>
      <c r="H35" s="1194"/>
      <c r="I35" s="1194"/>
      <c r="J35" s="1194"/>
      <c r="K35" s="926"/>
      <c r="L35" s="926"/>
      <c r="M35" s="926"/>
      <c r="N35" s="927"/>
    </row>
    <row r="36" spans="1:19" s="28" customFormat="1" ht="22.5" customHeight="1">
      <c r="A36" s="873" t="s">
        <v>16</v>
      </c>
      <c r="B36" s="887" t="s">
        <v>109</v>
      </c>
      <c r="C36" s="1246"/>
      <c r="D36" s="415" t="s">
        <v>17</v>
      </c>
      <c r="E36" s="56"/>
      <c r="F36" s="56"/>
      <c r="G36" s="416">
        <f t="shared" ref="G36" si="11">SUM(G37:G39)</f>
        <v>50.33</v>
      </c>
      <c r="H36" s="56"/>
      <c r="I36" s="56"/>
      <c r="J36" s="1195" t="s">
        <v>322</v>
      </c>
      <c r="K36" s="429">
        <f t="shared" ref="K36:M36" si="12">SUM(K37:K39)</f>
        <v>0</v>
      </c>
      <c r="L36" s="56">
        <f t="shared" si="12"/>
        <v>0</v>
      </c>
      <c r="M36" s="56">
        <f t="shared" si="12"/>
        <v>0</v>
      </c>
      <c r="N36" s="66">
        <f>E36+H36+I36+K36+L36+M36</f>
        <v>0</v>
      </c>
    </row>
    <row r="37" spans="1:19" s="24" customFormat="1" ht="23.25">
      <c r="A37" s="873"/>
      <c r="B37" s="887"/>
      <c r="C37" s="1127"/>
      <c r="D37" s="419" t="s">
        <v>18</v>
      </c>
      <c r="E37" s="197"/>
      <c r="F37" s="197"/>
      <c r="G37" s="320">
        <v>0</v>
      </c>
      <c r="H37" s="421"/>
      <c r="I37" s="421"/>
      <c r="J37" s="1196"/>
      <c r="K37" s="430"/>
      <c r="L37" s="198"/>
      <c r="M37" s="198"/>
      <c r="N37" s="222">
        <f t="shared" ref="N37:N48" si="13">E37+H37+I37+K37+L37+M37</f>
        <v>0</v>
      </c>
    </row>
    <row r="38" spans="1:19" s="24" customFormat="1" ht="23.25">
      <c r="A38" s="873"/>
      <c r="B38" s="887"/>
      <c r="C38" s="1127"/>
      <c r="D38" s="419" t="s">
        <v>10</v>
      </c>
      <c r="E38" s="197"/>
      <c r="F38" s="197"/>
      <c r="G38" s="345">
        <v>46.65</v>
      </c>
      <c r="H38" s="421"/>
      <c r="I38" s="421"/>
      <c r="J38" s="1196"/>
      <c r="K38" s="430"/>
      <c r="L38" s="198"/>
      <c r="M38" s="198"/>
      <c r="N38" s="222">
        <f t="shared" si="13"/>
        <v>0</v>
      </c>
    </row>
    <row r="39" spans="1:19" s="24" customFormat="1" ht="409.5" customHeight="1">
      <c r="A39" s="873"/>
      <c r="B39" s="888"/>
      <c r="C39" s="1214"/>
      <c r="D39" s="504" t="s">
        <v>11</v>
      </c>
      <c r="E39" s="475"/>
      <c r="F39" s="475"/>
      <c r="G39" s="321">
        <v>3.68</v>
      </c>
      <c r="H39" s="505"/>
      <c r="I39" s="505"/>
      <c r="J39" s="1196"/>
      <c r="K39" s="506"/>
      <c r="L39" s="507"/>
      <c r="M39" s="507"/>
      <c r="N39" s="346">
        <f t="shared" si="13"/>
        <v>0</v>
      </c>
    </row>
    <row r="40" spans="1:19" s="24" customFormat="1" ht="43.5" customHeight="1">
      <c r="A40" s="959" t="s">
        <v>114</v>
      </c>
      <c r="B40" s="959"/>
      <c r="C40" s="959"/>
      <c r="D40" s="959"/>
      <c r="E40" s="959"/>
      <c r="F40" s="959"/>
      <c r="G40" s="959"/>
      <c r="H40" s="959"/>
      <c r="I40" s="959"/>
      <c r="J40" s="959"/>
      <c r="K40" s="959"/>
      <c r="L40" s="959"/>
      <c r="M40" s="959"/>
      <c r="N40" s="959"/>
      <c r="O40" s="959"/>
      <c r="S40" s="503"/>
    </row>
    <row r="41" spans="1:19" s="24" customFormat="1" ht="43.5" customHeight="1">
      <c r="A41" s="1243"/>
      <c r="B41" s="892" t="s">
        <v>163</v>
      </c>
      <c r="C41" s="1247"/>
      <c r="D41" s="415" t="s">
        <v>17</v>
      </c>
      <c r="E41" s="236"/>
      <c r="F41" s="236"/>
      <c r="G41" s="416">
        <f t="shared" ref="G41" si="14">SUM(G42:G44)</f>
        <v>2.4535</v>
      </c>
      <c r="H41" s="236"/>
      <c r="I41" s="236"/>
      <c r="J41" s="1222" t="s">
        <v>309</v>
      </c>
      <c r="K41" s="513"/>
      <c r="L41" s="513"/>
      <c r="M41" s="513"/>
      <c r="N41" s="514"/>
      <c r="O41" s="515"/>
      <c r="S41" s="516"/>
    </row>
    <row r="42" spans="1:19" s="24" customFormat="1" ht="31.5" customHeight="1">
      <c r="A42" s="1244"/>
      <c r="B42" s="892"/>
      <c r="C42" s="1248"/>
      <c r="D42" s="419" t="s">
        <v>18</v>
      </c>
      <c r="E42" s="236"/>
      <c r="F42" s="236"/>
      <c r="G42" s="264">
        <v>0</v>
      </c>
      <c r="H42" s="236"/>
      <c r="I42" s="236"/>
      <c r="J42" s="1208"/>
      <c r="K42" s="513"/>
      <c r="L42" s="513"/>
      <c r="M42" s="513"/>
      <c r="N42" s="514"/>
      <c r="O42" s="515"/>
      <c r="S42" s="516"/>
    </row>
    <row r="43" spans="1:19" s="24" customFormat="1" ht="30" customHeight="1">
      <c r="A43" s="1244"/>
      <c r="B43" s="892"/>
      <c r="C43" s="1248"/>
      <c r="D43" s="419" t="s">
        <v>10</v>
      </c>
      <c r="E43" s="236"/>
      <c r="F43" s="236"/>
      <c r="G43" s="264">
        <v>2.38</v>
      </c>
      <c r="H43" s="236"/>
      <c r="I43" s="236"/>
      <c r="J43" s="1208"/>
      <c r="K43" s="513"/>
      <c r="L43" s="513"/>
      <c r="M43" s="513"/>
      <c r="N43" s="514"/>
      <c r="O43" s="515"/>
      <c r="S43" s="516"/>
    </row>
    <row r="44" spans="1:19" s="24" customFormat="1" ht="82.5" customHeight="1">
      <c r="A44" s="1245"/>
      <c r="B44" s="892"/>
      <c r="C44" s="1249"/>
      <c r="D44" s="419" t="s">
        <v>11</v>
      </c>
      <c r="E44" s="236"/>
      <c r="F44" s="236"/>
      <c r="G44" s="265">
        <v>7.3499999999999996E-2</v>
      </c>
      <c r="H44" s="236"/>
      <c r="I44" s="236"/>
      <c r="J44" s="1250"/>
      <c r="K44" s="513"/>
      <c r="L44" s="513"/>
      <c r="M44" s="513"/>
      <c r="N44" s="514"/>
      <c r="O44" s="515"/>
      <c r="S44" s="516"/>
    </row>
    <row r="45" spans="1:19" s="28" customFormat="1" ht="40.5">
      <c r="A45" s="1201" t="str">
        <f>E15</f>
        <v>I</v>
      </c>
      <c r="B45" s="508" t="s">
        <v>51</v>
      </c>
      <c r="C45" s="1202"/>
      <c r="D45" s="509" t="s">
        <v>9</v>
      </c>
      <c r="E45" s="510"/>
      <c r="F45" s="510"/>
      <c r="G45" s="510">
        <f t="shared" ref="G45" si="15">G46+G47+G48</f>
        <v>52.783500000000004</v>
      </c>
      <c r="H45" s="510"/>
      <c r="I45" s="510"/>
      <c r="J45" s="1203"/>
      <c r="K45" s="511">
        <f t="shared" ref="K45:N45" si="16">K46+K47+K48</f>
        <v>0</v>
      </c>
      <c r="L45" s="510">
        <f t="shared" si="16"/>
        <v>0</v>
      </c>
      <c r="M45" s="510">
        <f t="shared" si="16"/>
        <v>0</v>
      </c>
      <c r="N45" s="512">
        <f t="shared" si="16"/>
        <v>0</v>
      </c>
    </row>
    <row r="46" spans="1:19" s="35" customFormat="1">
      <c r="A46" s="937"/>
      <c r="B46" s="944" t="str">
        <f>F15</f>
        <v>ДЕМОГРАФИЯ</v>
      </c>
      <c r="C46" s="939"/>
      <c r="D46" s="38" t="s">
        <v>18</v>
      </c>
      <c r="E46" s="205"/>
      <c r="F46" s="205"/>
      <c r="G46" s="205">
        <f>G37+G42</f>
        <v>0</v>
      </c>
      <c r="H46" s="205"/>
      <c r="I46" s="205"/>
      <c r="J46" s="1204"/>
      <c r="K46" s="422"/>
      <c r="L46" s="206"/>
      <c r="M46" s="206"/>
      <c r="N46" s="436">
        <f t="shared" si="13"/>
        <v>0</v>
      </c>
    </row>
    <row r="47" spans="1:19" s="35" customFormat="1">
      <c r="A47" s="937"/>
      <c r="B47" s="1129"/>
      <c r="C47" s="939"/>
      <c r="D47" s="38" t="s">
        <v>10</v>
      </c>
      <c r="E47" s="205"/>
      <c r="F47" s="205"/>
      <c r="G47" s="205">
        <f t="shared" ref="G47:G48" si="17">G38+G43</f>
        <v>49.03</v>
      </c>
      <c r="H47" s="205"/>
      <c r="I47" s="205"/>
      <c r="J47" s="1204"/>
      <c r="K47" s="422"/>
      <c r="L47" s="206"/>
      <c r="M47" s="206"/>
      <c r="N47" s="436">
        <f t="shared" si="13"/>
        <v>0</v>
      </c>
    </row>
    <row r="48" spans="1:19" s="28" customFormat="1" ht="21" thickBot="1">
      <c r="A48" s="938"/>
      <c r="B48" s="1130"/>
      <c r="C48" s="940"/>
      <c r="D48" s="437" t="s">
        <v>11</v>
      </c>
      <c r="E48" s="438"/>
      <c r="F48" s="438"/>
      <c r="G48" s="205">
        <f t="shared" si="17"/>
        <v>3.7535000000000003</v>
      </c>
      <c r="H48" s="207"/>
      <c r="I48" s="207"/>
      <c r="J48" s="1205"/>
      <c r="K48" s="422"/>
      <c r="L48" s="208"/>
      <c r="M48" s="208"/>
      <c r="N48" s="439">
        <f t="shared" si="13"/>
        <v>0</v>
      </c>
    </row>
    <row r="49" spans="1:14" s="28" customFormat="1" ht="27.75" thickBot="1">
      <c r="A49" s="51"/>
      <c r="B49" s="52"/>
      <c r="C49" s="52"/>
      <c r="D49" s="52"/>
      <c r="E49" s="77" t="s">
        <v>330</v>
      </c>
      <c r="F49" s="76" t="s">
        <v>53</v>
      </c>
      <c r="G49" s="78"/>
      <c r="H49" s="52"/>
      <c r="I49" s="52"/>
      <c r="J49" s="52"/>
      <c r="K49" s="408"/>
      <c r="L49" s="52"/>
      <c r="M49" s="52"/>
      <c r="N49" s="53"/>
    </row>
    <row r="50" spans="1:14" s="28" customFormat="1" ht="26.25" thickBot="1">
      <c r="A50" s="1101"/>
      <c r="B50" s="1102"/>
      <c r="C50" s="1102"/>
      <c r="D50" s="1102"/>
      <c r="E50" s="1102"/>
      <c r="F50" s="1102"/>
      <c r="G50" s="1102"/>
      <c r="H50" s="1102"/>
      <c r="I50" s="1102"/>
      <c r="J50" s="1102"/>
      <c r="K50" s="1154"/>
      <c r="L50" s="1154"/>
      <c r="M50" s="1154"/>
      <c r="N50" s="1155"/>
    </row>
    <row r="51" spans="1:14" s="28" customFormat="1" ht="23.25">
      <c r="A51" s="1118"/>
      <c r="B51" s="169"/>
      <c r="C51" s="440"/>
      <c r="D51" s="192"/>
      <c r="E51" s="171"/>
      <c r="F51" s="171"/>
      <c r="G51" s="171"/>
      <c r="H51" s="171"/>
      <c r="I51" s="171"/>
      <c r="J51" s="184"/>
      <c r="K51" s="441"/>
      <c r="L51" s="171"/>
      <c r="M51" s="171"/>
      <c r="N51" s="185"/>
    </row>
    <row r="52" spans="1:14" s="28" customFormat="1" ht="22.5">
      <c r="A52" s="1119"/>
      <c r="B52" s="6"/>
      <c r="C52" s="442"/>
      <c r="D52" s="193"/>
      <c r="E52" s="172"/>
      <c r="F52" s="162"/>
      <c r="G52" s="162"/>
      <c r="H52" s="162"/>
      <c r="I52" s="162"/>
      <c r="J52" s="186"/>
      <c r="K52" s="443"/>
      <c r="L52" s="162"/>
      <c r="M52" s="162"/>
      <c r="N52" s="187"/>
    </row>
    <row r="53" spans="1:14" s="28" customFormat="1" ht="23.25">
      <c r="A53" s="1119"/>
      <c r="B53" s="163"/>
      <c r="C53" s="444"/>
      <c r="D53" s="194"/>
      <c r="E53" s="165"/>
      <c r="F53" s="165"/>
      <c r="G53" s="165"/>
      <c r="H53" s="165"/>
      <c r="I53" s="165"/>
      <c r="J53" s="188"/>
      <c r="K53" s="445"/>
      <c r="L53" s="165"/>
      <c r="M53" s="165"/>
      <c r="N53" s="189"/>
    </row>
    <row r="54" spans="1:14" s="28" customFormat="1" ht="22.5">
      <c r="A54" s="1119"/>
      <c r="B54" s="6"/>
      <c r="C54" s="442"/>
      <c r="D54" s="193"/>
      <c r="E54" s="172"/>
      <c r="F54" s="162"/>
      <c r="G54" s="162"/>
      <c r="H54" s="162"/>
      <c r="I54" s="162"/>
      <c r="J54" s="186"/>
      <c r="K54" s="443"/>
      <c r="L54" s="162"/>
      <c r="M54" s="162"/>
      <c r="N54" s="187"/>
    </row>
    <row r="55" spans="1:14" s="28" customFormat="1" ht="23.25">
      <c r="A55" s="1119"/>
      <c r="B55" s="163"/>
      <c r="C55" s="444"/>
      <c r="D55" s="194"/>
      <c r="E55" s="165"/>
      <c r="F55" s="165"/>
      <c r="G55" s="165"/>
      <c r="H55" s="165"/>
      <c r="I55" s="165"/>
      <c r="J55" s="188"/>
      <c r="K55" s="445"/>
      <c r="L55" s="165"/>
      <c r="M55" s="165"/>
      <c r="N55" s="189"/>
    </row>
    <row r="56" spans="1:14" s="28" customFormat="1" ht="22.5">
      <c r="A56" s="1119"/>
      <c r="B56" s="6"/>
      <c r="C56" s="442"/>
      <c r="D56" s="193"/>
      <c r="E56" s="172"/>
      <c r="F56" s="162"/>
      <c r="G56" s="162"/>
      <c r="H56" s="162"/>
      <c r="I56" s="162"/>
      <c r="J56" s="186"/>
      <c r="K56" s="443"/>
      <c r="L56" s="162"/>
      <c r="M56" s="162"/>
      <c r="N56" s="187"/>
    </row>
    <row r="57" spans="1:14" s="28" customFormat="1" ht="23.25">
      <c r="A57" s="1119"/>
      <c r="B57" s="163"/>
      <c r="C57" s="444"/>
      <c r="D57" s="194"/>
      <c r="E57" s="165"/>
      <c r="F57" s="165"/>
      <c r="G57" s="165"/>
      <c r="H57" s="165"/>
      <c r="I57" s="165"/>
      <c r="J57" s="188"/>
      <c r="K57" s="445"/>
      <c r="L57" s="165"/>
      <c r="M57" s="165"/>
      <c r="N57" s="189"/>
    </row>
    <row r="58" spans="1:14" s="28" customFormat="1" ht="23.25" thickBot="1">
      <c r="A58" s="1169"/>
      <c r="B58" s="166"/>
      <c r="C58" s="446"/>
      <c r="D58" s="195"/>
      <c r="E58" s="173"/>
      <c r="F58" s="168"/>
      <c r="G58" s="168"/>
      <c r="H58" s="168"/>
      <c r="I58" s="168"/>
      <c r="J58" s="190"/>
      <c r="K58" s="447"/>
      <c r="L58" s="168"/>
      <c r="M58" s="168"/>
      <c r="N58" s="191"/>
    </row>
    <row r="59" spans="1:14" s="28" customFormat="1" ht="21" thickBot="1">
      <c r="A59" s="963" t="s">
        <v>31</v>
      </c>
      <c r="B59" s="964"/>
      <c r="C59" s="964"/>
      <c r="D59" s="964"/>
      <c r="E59" s="964"/>
      <c r="F59" s="964"/>
      <c r="G59" s="964"/>
      <c r="H59" s="964"/>
      <c r="I59" s="964"/>
      <c r="J59" s="964"/>
      <c r="K59" s="964"/>
      <c r="L59" s="964"/>
      <c r="M59" s="964"/>
      <c r="N59" s="974"/>
    </row>
    <row r="60" spans="1:14" s="28" customFormat="1" ht="19.5">
      <c r="A60" s="859" t="s">
        <v>12</v>
      </c>
      <c r="B60" s="5" t="s">
        <v>23</v>
      </c>
      <c r="C60" s="61"/>
      <c r="D60" s="62"/>
      <c r="E60" s="61"/>
      <c r="F60" s="61"/>
      <c r="G60" s="61"/>
      <c r="H60" s="61"/>
      <c r="I60" s="61"/>
      <c r="J60" s="63"/>
      <c r="K60" s="409"/>
      <c r="L60" s="64"/>
      <c r="M60" s="64"/>
      <c r="N60" s="65"/>
    </row>
    <row r="61" spans="1:14" s="28" customFormat="1">
      <c r="A61" s="962"/>
      <c r="B61" s="410" t="s">
        <v>24</v>
      </c>
      <c r="C61" s="20"/>
      <c r="D61" s="411"/>
      <c r="E61" s="20"/>
      <c r="F61" s="20"/>
      <c r="G61" s="20"/>
      <c r="H61" s="20"/>
      <c r="I61" s="20"/>
      <c r="J61" s="29"/>
      <c r="K61" s="412"/>
      <c r="L61" s="20"/>
      <c r="M61" s="20"/>
      <c r="N61" s="21"/>
    </row>
    <row r="62" spans="1:14" s="28" customFormat="1" ht="19.5">
      <c r="A62" s="10"/>
      <c r="B62" s="11" t="s">
        <v>14</v>
      </c>
      <c r="C62" s="1182" t="s">
        <v>15</v>
      </c>
      <c r="D62" s="1183"/>
      <c r="E62" s="1183"/>
      <c r="F62" s="1183"/>
      <c r="G62" s="1183"/>
      <c r="H62" s="1183"/>
      <c r="I62" s="1183"/>
      <c r="J62" s="1183"/>
      <c r="K62" s="926"/>
      <c r="L62" s="926"/>
      <c r="M62" s="926"/>
      <c r="N62" s="927"/>
    </row>
    <row r="63" spans="1:14" s="28" customFormat="1" ht="22.5" customHeight="1">
      <c r="A63" s="872" t="s">
        <v>16</v>
      </c>
      <c r="B63" s="888" t="s">
        <v>171</v>
      </c>
      <c r="C63" s="414"/>
      <c r="D63" s="415" t="s">
        <v>17</v>
      </c>
      <c r="E63" s="56"/>
      <c r="F63" s="56"/>
      <c r="G63" s="416">
        <f t="shared" ref="G63" si="18">SUM(G64:G66)</f>
        <v>1.4999999999999999E-2</v>
      </c>
      <c r="H63" s="56"/>
      <c r="I63" s="56"/>
      <c r="J63" s="1184"/>
      <c r="K63" s="429">
        <f t="shared" ref="K63:M63" si="19">SUM(K64:K66)</f>
        <v>0</v>
      </c>
      <c r="L63" s="56">
        <f t="shared" si="19"/>
        <v>0</v>
      </c>
      <c r="M63" s="56">
        <f t="shared" si="19"/>
        <v>0</v>
      </c>
      <c r="N63" s="66">
        <f>E63+H63+I63+K63+L63+M63</f>
        <v>0</v>
      </c>
    </row>
    <row r="64" spans="1:14" s="28" customFormat="1" ht="23.25">
      <c r="A64" s="873"/>
      <c r="B64" s="893"/>
      <c r="C64" s="418"/>
      <c r="D64" s="419" t="s">
        <v>18</v>
      </c>
      <c r="E64" s="197"/>
      <c r="F64" s="197"/>
      <c r="G64" s="485">
        <v>0</v>
      </c>
      <c r="H64" s="421"/>
      <c r="I64" s="421"/>
      <c r="J64" s="1185"/>
      <c r="K64" s="430"/>
      <c r="L64" s="198"/>
      <c r="M64" s="198"/>
      <c r="N64" s="222">
        <f t="shared" ref="N64:N66" si="20">E64+H64+I64+K64+L64+M64</f>
        <v>0</v>
      </c>
    </row>
    <row r="65" spans="1:14" s="28" customFormat="1" ht="23.25">
      <c r="A65" s="873"/>
      <c r="B65" s="893"/>
      <c r="C65" s="418"/>
      <c r="D65" s="419" t="s">
        <v>10</v>
      </c>
      <c r="E65" s="197"/>
      <c r="F65" s="197"/>
      <c r="G65" s="485">
        <v>1.4999999999999999E-2</v>
      </c>
      <c r="H65" s="421"/>
      <c r="I65" s="421"/>
      <c r="J65" s="1185"/>
      <c r="K65" s="430"/>
      <c r="L65" s="198"/>
      <c r="M65" s="198"/>
      <c r="N65" s="222">
        <f t="shared" si="20"/>
        <v>0</v>
      </c>
    </row>
    <row r="66" spans="1:14" s="28" customFormat="1" ht="22.5">
      <c r="A66" s="874"/>
      <c r="B66" s="894"/>
      <c r="C66" s="423"/>
      <c r="D66" s="419" t="s">
        <v>11</v>
      </c>
      <c r="E66" s="197"/>
      <c r="F66" s="197"/>
      <c r="G66" s="486">
        <v>0</v>
      </c>
      <c r="H66" s="424"/>
      <c r="I66" s="424"/>
      <c r="J66" s="1186"/>
      <c r="K66" s="430"/>
      <c r="L66" s="198"/>
      <c r="M66" s="198"/>
      <c r="N66" s="66">
        <f t="shared" si="20"/>
        <v>0</v>
      </c>
    </row>
    <row r="67" spans="1:14" s="28" customFormat="1" ht="19.5">
      <c r="A67" s="860" t="s">
        <v>13</v>
      </c>
      <c r="B67" s="22" t="s">
        <v>23</v>
      </c>
      <c r="C67" s="31"/>
      <c r="D67" s="32"/>
      <c r="E67" s="200"/>
      <c r="F67" s="200"/>
      <c r="G67" s="200"/>
      <c r="H67" s="200"/>
      <c r="I67" s="200"/>
      <c r="J67" s="201"/>
      <c r="K67" s="448"/>
      <c r="L67" s="198"/>
      <c r="M67" s="198"/>
      <c r="N67" s="202"/>
    </row>
    <row r="68" spans="1:14" s="28" customFormat="1">
      <c r="A68" s="962"/>
      <c r="B68" s="410" t="s">
        <v>24</v>
      </c>
      <c r="C68" s="20"/>
      <c r="D68" s="411"/>
      <c r="E68" s="20"/>
      <c r="F68" s="20"/>
      <c r="G68" s="20"/>
      <c r="H68" s="20"/>
      <c r="I68" s="20"/>
      <c r="J68" s="29"/>
      <c r="K68" s="412"/>
      <c r="L68" s="20"/>
      <c r="M68" s="20"/>
      <c r="N68" s="21"/>
    </row>
    <row r="69" spans="1:14" s="28" customFormat="1" ht="19.5">
      <c r="A69" s="10"/>
      <c r="B69" s="11" t="s">
        <v>14</v>
      </c>
      <c r="C69" s="1182" t="s">
        <v>15</v>
      </c>
      <c r="D69" s="1183"/>
      <c r="E69" s="1183"/>
      <c r="F69" s="1183"/>
      <c r="G69" s="1183"/>
      <c r="H69" s="1183"/>
      <c r="I69" s="1183"/>
      <c r="J69" s="1183"/>
      <c r="K69" s="926"/>
      <c r="L69" s="926"/>
      <c r="M69" s="926"/>
      <c r="N69" s="927"/>
    </row>
    <row r="70" spans="1:14" s="28" customFormat="1" ht="22.5" customHeight="1">
      <c r="A70" s="872" t="s">
        <v>28</v>
      </c>
      <c r="B70" s="862" t="s">
        <v>172</v>
      </c>
      <c r="C70" s="414"/>
      <c r="D70" s="415" t="s">
        <v>17</v>
      </c>
      <c r="E70" s="56"/>
      <c r="F70" s="56"/>
      <c r="G70" s="416">
        <f t="shared" ref="G70" si="21">SUM(G71:G73)</f>
        <v>1</v>
      </c>
      <c r="H70" s="56"/>
      <c r="I70" s="56"/>
      <c r="J70" s="1184"/>
      <c r="K70" s="429">
        <f t="shared" ref="K70:M70" si="22">SUM(K71:K73)</f>
        <v>0</v>
      </c>
      <c r="L70" s="56">
        <f t="shared" si="22"/>
        <v>0</v>
      </c>
      <c r="M70" s="56">
        <f t="shared" si="22"/>
        <v>0</v>
      </c>
      <c r="N70" s="66">
        <f>E70+H70+I70+K70+L70+M70</f>
        <v>0</v>
      </c>
    </row>
    <row r="71" spans="1:14" s="28" customFormat="1" ht="23.25">
      <c r="A71" s="873"/>
      <c r="B71" s="863"/>
      <c r="C71" s="418"/>
      <c r="D71" s="419" t="s">
        <v>18</v>
      </c>
      <c r="E71" s="197"/>
      <c r="F71" s="197"/>
      <c r="G71" s="485">
        <v>1</v>
      </c>
      <c r="H71" s="421"/>
      <c r="I71" s="421"/>
      <c r="J71" s="1185"/>
      <c r="K71" s="430"/>
      <c r="L71" s="198"/>
      <c r="M71" s="198"/>
      <c r="N71" s="222">
        <f t="shared" ref="N71:N73" si="23">E71+H71+I71+K71+L71+M71</f>
        <v>0</v>
      </c>
    </row>
    <row r="72" spans="1:14" s="28" customFormat="1" ht="23.25">
      <c r="A72" s="873"/>
      <c r="B72" s="863"/>
      <c r="C72" s="418"/>
      <c r="D72" s="419" t="s">
        <v>10</v>
      </c>
      <c r="E72" s="197"/>
      <c r="F72" s="197"/>
      <c r="G72" s="485">
        <v>0</v>
      </c>
      <c r="H72" s="421"/>
      <c r="I72" s="421"/>
      <c r="J72" s="1185"/>
      <c r="K72" s="430"/>
      <c r="L72" s="198"/>
      <c r="M72" s="198"/>
      <c r="N72" s="222">
        <f t="shared" si="23"/>
        <v>0</v>
      </c>
    </row>
    <row r="73" spans="1:14" s="28" customFormat="1" ht="22.5">
      <c r="A73" s="873"/>
      <c r="B73" s="864"/>
      <c r="C73" s="423"/>
      <c r="D73" s="419" t="s">
        <v>11</v>
      </c>
      <c r="E73" s="197"/>
      <c r="F73" s="197"/>
      <c r="G73" s="486">
        <v>0</v>
      </c>
      <c r="H73" s="424"/>
      <c r="I73" s="424"/>
      <c r="J73" s="1186"/>
      <c r="K73" s="430"/>
      <c r="L73" s="198"/>
      <c r="M73" s="198"/>
      <c r="N73" s="66">
        <f t="shared" si="23"/>
        <v>0</v>
      </c>
    </row>
    <row r="74" spans="1:14" s="28" customFormat="1" ht="39.75" thickBot="1">
      <c r="A74" s="323" t="s">
        <v>27</v>
      </c>
      <c r="B74" s="324" t="s">
        <v>29</v>
      </c>
      <c r="C74" s="325"/>
      <c r="D74" s="326"/>
      <c r="E74" s="335"/>
      <c r="F74" s="335"/>
      <c r="G74" s="335"/>
      <c r="H74" s="335"/>
      <c r="I74" s="335"/>
      <c r="J74" s="327"/>
      <c r="K74" s="431"/>
      <c r="L74" s="328"/>
      <c r="M74" s="328"/>
      <c r="N74" s="329"/>
    </row>
    <row r="75" spans="1:14" s="28" customFormat="1" ht="21" thickBot="1">
      <c r="A75" s="1020" t="s">
        <v>32</v>
      </c>
      <c r="B75" s="972"/>
      <c r="C75" s="972"/>
      <c r="D75" s="972"/>
      <c r="E75" s="972"/>
      <c r="F75" s="972"/>
      <c r="G75" s="972"/>
      <c r="H75" s="972"/>
      <c r="I75" s="972"/>
      <c r="J75" s="972"/>
      <c r="K75" s="972"/>
      <c r="L75" s="972"/>
      <c r="M75" s="972"/>
      <c r="N75" s="973"/>
    </row>
    <row r="76" spans="1:14" s="28" customFormat="1" ht="19.5">
      <c r="A76" s="859" t="s">
        <v>12</v>
      </c>
      <c r="B76" s="5" t="s">
        <v>23</v>
      </c>
      <c r="C76" s="23"/>
      <c r="D76" s="432"/>
      <c r="E76" s="23"/>
      <c r="F76" s="23"/>
      <c r="G76" s="23"/>
      <c r="H76" s="23"/>
      <c r="I76" s="23"/>
      <c r="J76" s="30"/>
      <c r="K76" s="433"/>
      <c r="L76" s="4"/>
      <c r="M76" s="4"/>
      <c r="N76" s="26"/>
    </row>
    <row r="77" spans="1:14" s="28" customFormat="1">
      <c r="A77" s="860"/>
      <c r="B77" s="6" t="s">
        <v>24</v>
      </c>
      <c r="C77" s="9"/>
      <c r="D77" s="434"/>
      <c r="E77" s="9"/>
      <c r="F77" s="9"/>
      <c r="G77" s="9"/>
      <c r="H77" s="9"/>
      <c r="I77" s="9"/>
      <c r="J77" s="33"/>
      <c r="K77" s="435"/>
      <c r="L77" s="7"/>
      <c r="M77" s="7"/>
      <c r="N77" s="8"/>
    </row>
    <row r="78" spans="1:14" s="28" customFormat="1" ht="19.5">
      <c r="A78" s="12"/>
      <c r="B78" s="13" t="s">
        <v>14</v>
      </c>
      <c r="C78" s="1194" t="s">
        <v>15</v>
      </c>
      <c r="D78" s="1194"/>
      <c r="E78" s="1194"/>
      <c r="F78" s="1194"/>
      <c r="G78" s="1194"/>
      <c r="H78" s="1194"/>
      <c r="I78" s="1194"/>
      <c r="J78" s="1194"/>
      <c r="K78" s="926"/>
      <c r="L78" s="926"/>
      <c r="M78" s="926"/>
      <c r="N78" s="927"/>
    </row>
    <row r="79" spans="1:14" s="28" customFormat="1" ht="22.5">
      <c r="A79" s="873" t="s">
        <v>16</v>
      </c>
      <c r="B79" s="888" t="s">
        <v>33</v>
      </c>
      <c r="C79" s="414"/>
      <c r="D79" s="415" t="s">
        <v>17</v>
      </c>
      <c r="E79" s="56"/>
      <c r="F79" s="56"/>
      <c r="G79" s="416">
        <f t="shared" ref="G79" si="24">SUM(G80:G82)</f>
        <v>0</v>
      </c>
      <c r="H79" s="56"/>
      <c r="I79" s="56"/>
      <c r="J79" s="1184"/>
      <c r="K79" s="429">
        <f t="shared" ref="K79:M79" si="25">SUM(K80:K82)</f>
        <v>0</v>
      </c>
      <c r="L79" s="56">
        <f t="shared" si="25"/>
        <v>0</v>
      </c>
      <c r="M79" s="56">
        <f t="shared" si="25"/>
        <v>0</v>
      </c>
      <c r="N79" s="66">
        <f>E79+H79+I79+K79+L79+M79</f>
        <v>0</v>
      </c>
    </row>
    <row r="80" spans="1:14" s="28" customFormat="1" ht="23.25">
      <c r="A80" s="873"/>
      <c r="B80" s="893"/>
      <c r="C80" s="418"/>
      <c r="D80" s="419" t="s">
        <v>18</v>
      </c>
      <c r="E80" s="197"/>
      <c r="F80" s="197"/>
      <c r="G80" s="420"/>
      <c r="H80" s="421"/>
      <c r="I80" s="421"/>
      <c r="J80" s="1185"/>
      <c r="K80" s="430"/>
      <c r="L80" s="198"/>
      <c r="M80" s="198"/>
      <c r="N80" s="222">
        <f t="shared" ref="N80:N82" si="26">E80+H80+I80+K80+L80+M80</f>
        <v>0</v>
      </c>
    </row>
    <row r="81" spans="1:15" s="28" customFormat="1" ht="23.25">
      <c r="A81" s="873"/>
      <c r="B81" s="893"/>
      <c r="C81" s="418"/>
      <c r="D81" s="419" t="s">
        <v>10</v>
      </c>
      <c r="E81" s="197"/>
      <c r="F81" s="197"/>
      <c r="G81" s="420"/>
      <c r="H81" s="421"/>
      <c r="I81" s="421"/>
      <c r="J81" s="1185"/>
      <c r="K81" s="430"/>
      <c r="L81" s="198"/>
      <c r="M81" s="198"/>
      <c r="N81" s="222">
        <f t="shared" si="26"/>
        <v>0</v>
      </c>
    </row>
    <row r="82" spans="1:15" s="28" customFormat="1" ht="22.5">
      <c r="A82" s="873"/>
      <c r="B82" s="893"/>
      <c r="C82" s="423"/>
      <c r="D82" s="419" t="s">
        <v>11</v>
      </c>
      <c r="E82" s="197"/>
      <c r="F82" s="197"/>
      <c r="G82" s="420"/>
      <c r="H82" s="424"/>
      <c r="I82" s="424"/>
      <c r="J82" s="1186"/>
      <c r="K82" s="430"/>
      <c r="L82" s="198"/>
      <c r="M82" s="198"/>
      <c r="N82" s="66">
        <f t="shared" si="26"/>
        <v>0</v>
      </c>
    </row>
    <row r="83" spans="1:15" s="28" customFormat="1" ht="40.5">
      <c r="A83" s="937" t="str">
        <f>E49</f>
        <v>II</v>
      </c>
      <c r="B83" s="55" t="s">
        <v>51</v>
      </c>
      <c r="C83" s="939"/>
      <c r="D83" s="37" t="s">
        <v>9</v>
      </c>
      <c r="E83" s="203"/>
      <c r="F83" s="203"/>
      <c r="G83" s="203">
        <f t="shared" ref="G83" si="27">G84+G85+G86</f>
        <v>1.0149999999999999</v>
      </c>
      <c r="H83" s="203"/>
      <c r="I83" s="203"/>
      <c r="J83" s="941"/>
      <c r="K83" s="417">
        <f t="shared" ref="K83:N83" si="28">K84+K85+K86</f>
        <v>0</v>
      </c>
      <c r="L83" s="203">
        <f t="shared" si="28"/>
        <v>0</v>
      </c>
      <c r="M83" s="203">
        <f t="shared" si="28"/>
        <v>0</v>
      </c>
      <c r="N83" s="204">
        <f t="shared" si="28"/>
        <v>0</v>
      </c>
    </row>
    <row r="84" spans="1:15" s="28" customFormat="1">
      <c r="A84" s="937"/>
      <c r="B84" s="944" t="str">
        <f>F49</f>
        <v>ЗДРАВООХРАНЕНИЕ</v>
      </c>
      <c r="C84" s="939"/>
      <c r="D84" s="38" t="s">
        <v>18</v>
      </c>
      <c r="E84" s="205"/>
      <c r="F84" s="205"/>
      <c r="G84" s="205">
        <f>G64+G71</f>
        <v>1</v>
      </c>
      <c r="H84" s="205"/>
      <c r="I84" s="205"/>
      <c r="J84" s="1204"/>
      <c r="K84" s="422"/>
      <c r="L84" s="206"/>
      <c r="M84" s="206"/>
      <c r="N84" s="436">
        <f t="shared" ref="N84:N86" si="29">E84+H84+I84+K84+L84+M84</f>
        <v>0</v>
      </c>
    </row>
    <row r="85" spans="1:15" s="28" customFormat="1">
      <c r="A85" s="937"/>
      <c r="B85" s="1129"/>
      <c r="C85" s="939"/>
      <c r="D85" s="38" t="s">
        <v>10</v>
      </c>
      <c r="E85" s="205"/>
      <c r="F85" s="205"/>
      <c r="G85" s="205">
        <f t="shared" ref="G85:G86" si="30">G65+G72</f>
        <v>1.4999999999999999E-2</v>
      </c>
      <c r="H85" s="205"/>
      <c r="I85" s="205"/>
      <c r="J85" s="1204"/>
      <c r="K85" s="422"/>
      <c r="L85" s="206"/>
      <c r="M85" s="206"/>
      <c r="N85" s="436">
        <f t="shared" si="29"/>
        <v>0</v>
      </c>
    </row>
    <row r="86" spans="1:15" s="28" customFormat="1" ht="21" thickBot="1">
      <c r="A86" s="938"/>
      <c r="B86" s="1130"/>
      <c r="C86" s="940"/>
      <c r="D86" s="437" t="s">
        <v>11</v>
      </c>
      <c r="E86" s="438"/>
      <c r="F86" s="438"/>
      <c r="G86" s="205">
        <f t="shared" si="30"/>
        <v>0</v>
      </c>
      <c r="H86" s="207"/>
      <c r="I86" s="207"/>
      <c r="J86" s="1205"/>
      <c r="K86" s="422"/>
      <c r="L86" s="208"/>
      <c r="M86" s="208"/>
      <c r="N86" s="439">
        <f t="shared" si="29"/>
        <v>0</v>
      </c>
    </row>
    <row r="87" spans="1:15" s="28" customFormat="1" ht="27.75" thickBot="1">
      <c r="A87" s="51"/>
      <c r="B87" s="52"/>
      <c r="C87" s="52"/>
      <c r="D87" s="52"/>
      <c r="E87" s="77" t="s">
        <v>331</v>
      </c>
      <c r="F87" s="76" t="s">
        <v>54</v>
      </c>
      <c r="G87" s="78"/>
      <c r="H87" s="52"/>
      <c r="I87" s="52"/>
      <c r="J87" s="52"/>
      <c r="K87" s="408"/>
      <c r="L87" s="52"/>
      <c r="M87" s="52"/>
      <c r="N87" s="53"/>
    </row>
    <row r="88" spans="1:15" s="28" customFormat="1" ht="21" customHeight="1" thickBot="1">
      <c r="A88" s="1020" t="s">
        <v>173</v>
      </c>
      <c r="B88" s="972"/>
      <c r="C88" s="972"/>
      <c r="D88" s="972"/>
      <c r="E88" s="972"/>
      <c r="F88" s="972"/>
      <c r="G88" s="972"/>
      <c r="H88" s="972"/>
      <c r="I88" s="972"/>
      <c r="J88" s="972"/>
      <c r="K88" s="972"/>
      <c r="L88" s="972"/>
      <c r="M88" s="972"/>
      <c r="N88" s="972"/>
      <c r="O88" s="973"/>
    </row>
    <row r="89" spans="1:15" s="28" customFormat="1" ht="19.5">
      <c r="A89" s="859" t="s">
        <v>12</v>
      </c>
      <c r="B89" s="5" t="s">
        <v>23</v>
      </c>
      <c r="C89" s="61"/>
      <c r="D89" s="62"/>
      <c r="E89" s="61"/>
      <c r="F89" s="61"/>
      <c r="G89" s="61"/>
      <c r="H89" s="61"/>
      <c r="I89" s="61"/>
      <c r="J89" s="63"/>
      <c r="K89" s="409"/>
      <c r="L89" s="64"/>
      <c r="M89" s="64"/>
      <c r="N89" s="65"/>
    </row>
    <row r="90" spans="1:15" s="28" customFormat="1">
      <c r="A90" s="962"/>
      <c r="B90" s="410" t="s">
        <v>24</v>
      </c>
      <c r="C90" s="20"/>
      <c r="D90" s="411"/>
      <c r="E90" s="20"/>
      <c r="F90" s="20"/>
      <c r="G90" s="20"/>
      <c r="H90" s="20"/>
      <c r="I90" s="20"/>
      <c r="J90" s="29"/>
      <c r="K90" s="412"/>
      <c r="L90" s="20"/>
      <c r="M90" s="20"/>
      <c r="N90" s="21"/>
    </row>
    <row r="91" spans="1:15" s="28" customFormat="1" thickBot="1">
      <c r="A91" s="10"/>
      <c r="B91" s="11" t="s">
        <v>14</v>
      </c>
      <c r="C91" s="1182" t="s">
        <v>15</v>
      </c>
      <c r="D91" s="1183"/>
      <c r="E91" s="1183"/>
      <c r="F91" s="1183"/>
      <c r="G91" s="1183"/>
      <c r="H91" s="1183"/>
      <c r="I91" s="1183"/>
      <c r="J91" s="1206"/>
      <c r="K91" s="926"/>
      <c r="L91" s="926"/>
      <c r="M91" s="926"/>
      <c r="N91" s="927"/>
    </row>
    <row r="92" spans="1:15" s="28" customFormat="1" ht="22.5">
      <c r="A92" s="1026" t="s">
        <v>16</v>
      </c>
      <c r="B92" s="949" t="s">
        <v>175</v>
      </c>
      <c r="C92" s="1254"/>
      <c r="D92" s="520" t="s">
        <v>17</v>
      </c>
      <c r="E92" s="465"/>
      <c r="F92" s="465"/>
      <c r="G92" s="416">
        <f t="shared" ref="G92" si="31">SUM(G93:G95)</f>
        <v>0.9</v>
      </c>
      <c r="H92" s="465"/>
      <c r="I92" s="465"/>
      <c r="J92" s="1255" t="s">
        <v>286</v>
      </c>
      <c r="K92" s="471"/>
      <c r="L92" s="471"/>
      <c r="M92" s="471"/>
      <c r="N92" s="472"/>
    </row>
    <row r="93" spans="1:15" s="28" customFormat="1" ht="19.5">
      <c r="A93" s="873"/>
      <c r="B93" s="950"/>
      <c r="C93" s="1127"/>
      <c r="D93" s="419" t="s">
        <v>18</v>
      </c>
      <c r="E93" s="197"/>
      <c r="F93" s="197"/>
      <c r="G93" s="485">
        <v>0</v>
      </c>
      <c r="H93" s="421"/>
      <c r="I93" s="421"/>
      <c r="J93" s="1256"/>
      <c r="K93" s="471"/>
      <c r="L93" s="471"/>
      <c r="M93" s="471"/>
      <c r="N93" s="472"/>
    </row>
    <row r="94" spans="1:15" s="28" customFormat="1" ht="19.5">
      <c r="A94" s="873"/>
      <c r="B94" s="950"/>
      <c r="C94" s="1127"/>
      <c r="D94" s="419" t="s">
        <v>10</v>
      </c>
      <c r="E94" s="197"/>
      <c r="F94" s="197"/>
      <c r="G94" s="483">
        <v>0.9</v>
      </c>
      <c r="H94" s="421"/>
      <c r="I94" s="421"/>
      <c r="J94" s="1256"/>
      <c r="K94" s="471"/>
      <c r="L94" s="471"/>
      <c r="M94" s="471"/>
      <c r="N94" s="472"/>
    </row>
    <row r="95" spans="1:15" s="28" customFormat="1" thickBot="1">
      <c r="A95" s="1027"/>
      <c r="B95" s="951"/>
      <c r="C95" s="1214"/>
      <c r="D95" s="419" t="s">
        <v>11</v>
      </c>
      <c r="E95" s="197"/>
      <c r="F95" s="197"/>
      <c r="G95" s="486">
        <v>0</v>
      </c>
      <c r="H95" s="424"/>
      <c r="I95" s="424"/>
      <c r="J95" s="1256"/>
      <c r="K95" s="471"/>
      <c r="L95" s="471"/>
      <c r="M95" s="471"/>
      <c r="N95" s="472"/>
    </row>
    <row r="96" spans="1:15" s="28" customFormat="1" ht="22.5">
      <c r="A96" s="473"/>
      <c r="B96" s="949" t="s">
        <v>176</v>
      </c>
      <c r="C96" s="1253"/>
      <c r="D96" s="522" t="s">
        <v>17</v>
      </c>
      <c r="E96" s="476"/>
      <c r="F96" s="476"/>
      <c r="G96" s="416">
        <f t="shared" ref="G96" si="32">SUM(G97:G99)</f>
        <v>0.02</v>
      </c>
      <c r="H96" s="521"/>
      <c r="I96" s="521"/>
      <c r="J96" s="1207" t="s">
        <v>305</v>
      </c>
      <c r="K96" s="471"/>
      <c r="L96" s="471"/>
      <c r="M96" s="471"/>
      <c r="N96" s="472"/>
    </row>
    <row r="97" spans="1:18" s="28" customFormat="1" ht="19.5">
      <c r="A97" s="473"/>
      <c r="B97" s="950"/>
      <c r="C97" s="1253"/>
      <c r="D97" s="419" t="s">
        <v>18</v>
      </c>
      <c r="E97" s="197"/>
      <c r="F97" s="197"/>
      <c r="G97" s="485">
        <v>0</v>
      </c>
      <c r="H97" s="424"/>
      <c r="I97" s="424"/>
      <c r="J97" s="1208"/>
      <c r="K97" s="471"/>
      <c r="L97" s="471"/>
      <c r="M97" s="471"/>
      <c r="N97" s="472"/>
    </row>
    <row r="98" spans="1:18" s="28" customFormat="1" ht="19.5">
      <c r="A98" s="473"/>
      <c r="B98" s="950"/>
      <c r="C98" s="1253"/>
      <c r="D98" s="419" t="s">
        <v>10</v>
      </c>
      <c r="E98" s="197"/>
      <c r="F98" s="197"/>
      <c r="G98" s="483">
        <v>0.02</v>
      </c>
      <c r="H98" s="424"/>
      <c r="I98" s="424"/>
      <c r="J98" s="1208"/>
      <c r="K98" s="471"/>
      <c r="L98" s="471"/>
      <c r="M98" s="471"/>
      <c r="N98" s="472"/>
    </row>
    <row r="99" spans="1:18" s="28" customFormat="1" thickBot="1">
      <c r="A99" s="473"/>
      <c r="B99" s="951"/>
      <c r="C99" s="1253"/>
      <c r="D99" s="419" t="s">
        <v>11</v>
      </c>
      <c r="E99" s="197"/>
      <c r="F99" s="197"/>
      <c r="G99" s="486">
        <v>0</v>
      </c>
      <c r="H99" s="424"/>
      <c r="I99" s="424"/>
      <c r="J99" s="1209"/>
      <c r="K99" s="471"/>
      <c r="L99" s="471"/>
      <c r="M99" s="471"/>
      <c r="N99" s="472"/>
    </row>
    <row r="100" spans="1:18" s="28" customFormat="1" ht="22.5">
      <c r="A100" s="473"/>
      <c r="B100" s="949" t="s">
        <v>177</v>
      </c>
      <c r="C100" s="1253"/>
      <c r="D100" s="522" t="s">
        <v>17</v>
      </c>
      <c r="E100" s="197"/>
      <c r="F100" s="197"/>
      <c r="G100" s="487">
        <f t="shared" ref="G100" si="33">SUM(G101:G103)</f>
        <v>0.32</v>
      </c>
      <c r="H100" s="424"/>
      <c r="I100" s="424"/>
      <c r="J100" s="1207" t="s">
        <v>181</v>
      </c>
      <c r="K100" s="471"/>
      <c r="L100" s="471"/>
      <c r="M100" s="471"/>
      <c r="N100" s="472"/>
    </row>
    <row r="101" spans="1:18" s="28" customFormat="1" ht="19.5">
      <c r="A101" s="473"/>
      <c r="B101" s="950"/>
      <c r="C101" s="1253"/>
      <c r="D101" s="419" t="s">
        <v>18</v>
      </c>
      <c r="E101" s="197"/>
      <c r="F101" s="197"/>
      <c r="G101" s="485">
        <v>0</v>
      </c>
      <c r="H101" s="424"/>
      <c r="I101" s="424"/>
      <c r="J101" s="1208"/>
      <c r="K101" s="471"/>
      <c r="L101" s="471"/>
      <c r="M101" s="471"/>
      <c r="N101" s="472"/>
    </row>
    <row r="102" spans="1:18" s="28" customFormat="1" ht="19.5">
      <c r="A102" s="473"/>
      <c r="B102" s="950"/>
      <c r="C102" s="1253"/>
      <c r="D102" s="419" t="s">
        <v>10</v>
      </c>
      <c r="E102" s="197"/>
      <c r="F102" s="197"/>
      <c r="G102" s="483">
        <v>0.32</v>
      </c>
      <c r="H102" s="424"/>
      <c r="I102" s="424"/>
      <c r="J102" s="1208"/>
      <c r="K102" s="471"/>
      <c r="L102" s="471"/>
      <c r="M102" s="471"/>
      <c r="N102" s="472"/>
    </row>
    <row r="103" spans="1:18" s="28" customFormat="1" thickBot="1">
      <c r="A103" s="473"/>
      <c r="B103" s="951"/>
      <c r="C103" s="1253"/>
      <c r="D103" s="419" t="s">
        <v>11</v>
      </c>
      <c r="E103" s="197"/>
      <c r="F103" s="197"/>
      <c r="G103" s="486">
        <v>0</v>
      </c>
      <c r="H103" s="424"/>
      <c r="I103" s="424"/>
      <c r="J103" s="1209"/>
      <c r="K103" s="471"/>
      <c r="L103" s="471"/>
      <c r="M103" s="471"/>
      <c r="N103" s="472"/>
    </row>
    <row r="104" spans="1:18" s="28" customFormat="1" ht="22.5">
      <c r="A104" s="473"/>
      <c r="B104" s="907" t="s">
        <v>184</v>
      </c>
      <c r="C104" s="1252"/>
      <c r="D104" s="522" t="s">
        <v>17</v>
      </c>
      <c r="E104" s="56"/>
      <c r="F104" s="56"/>
      <c r="G104" s="416">
        <f t="shared" ref="G104" si="34">SUM(G105:G107)</f>
        <v>1.4</v>
      </c>
      <c r="H104" s="56"/>
      <c r="I104" s="56"/>
      <c r="J104" s="1184" t="s">
        <v>287</v>
      </c>
      <c r="K104" s="471"/>
      <c r="L104" s="471"/>
      <c r="M104" s="471"/>
      <c r="N104" s="472"/>
    </row>
    <row r="105" spans="1:18" s="28" customFormat="1" ht="19.5">
      <c r="A105" s="473"/>
      <c r="B105" s="863"/>
      <c r="C105" s="1253"/>
      <c r="D105" s="419" t="s">
        <v>18</v>
      </c>
      <c r="E105" s="197"/>
      <c r="F105" s="197"/>
      <c r="G105" s="483">
        <v>0</v>
      </c>
      <c r="H105" s="421"/>
      <c r="I105" s="421"/>
      <c r="J105" s="1218"/>
      <c r="K105" s="471"/>
      <c r="L105" s="471"/>
      <c r="M105" s="471"/>
      <c r="N105" s="472"/>
    </row>
    <row r="106" spans="1:18" s="28" customFormat="1" ht="19.5">
      <c r="A106" s="473"/>
      <c r="B106" s="863"/>
      <c r="C106" s="1253"/>
      <c r="D106" s="419" t="s">
        <v>10</v>
      </c>
      <c r="E106" s="197"/>
      <c r="F106" s="197"/>
      <c r="G106" s="483">
        <v>1.4</v>
      </c>
      <c r="H106" s="421"/>
      <c r="I106" s="421"/>
      <c r="J106" s="1218"/>
      <c r="K106" s="471"/>
      <c r="L106" s="471"/>
      <c r="M106" s="471"/>
      <c r="N106" s="472"/>
    </row>
    <row r="107" spans="1:18" s="28" customFormat="1" thickBot="1">
      <c r="A107" s="473"/>
      <c r="B107" s="863"/>
      <c r="C107" s="1253"/>
      <c r="D107" s="419" t="s">
        <v>11</v>
      </c>
      <c r="E107" s="197"/>
      <c r="F107" s="197"/>
      <c r="G107" s="497">
        <v>0</v>
      </c>
      <c r="H107" s="424"/>
      <c r="I107" s="424"/>
      <c r="J107" s="1218"/>
      <c r="K107" s="471"/>
      <c r="L107" s="471"/>
      <c r="M107" s="471"/>
      <c r="N107" s="472"/>
    </row>
    <row r="108" spans="1:18" s="28" customFormat="1" ht="22.5" customHeight="1">
      <c r="A108" s="1026"/>
      <c r="B108" s="949" t="s">
        <v>187</v>
      </c>
      <c r="C108" s="1252"/>
      <c r="D108" s="522" t="s">
        <v>17</v>
      </c>
      <c r="E108" s="56"/>
      <c r="F108" s="56"/>
      <c r="G108" s="416">
        <f t="shared" ref="G108" si="35">SUM(G109:G111)</f>
        <v>0.3</v>
      </c>
      <c r="H108" s="56"/>
      <c r="I108" s="56"/>
      <c r="J108" s="1207" t="s">
        <v>288</v>
      </c>
      <c r="K108" s="429">
        <f t="shared" ref="K108:M108" si="36">SUM(K109:K111)</f>
        <v>0</v>
      </c>
      <c r="L108" s="56">
        <f t="shared" si="36"/>
        <v>0</v>
      </c>
      <c r="M108" s="56">
        <f t="shared" si="36"/>
        <v>0</v>
      </c>
      <c r="N108" s="66">
        <f>E108+H108+I108+K108+L108+M108</f>
        <v>0</v>
      </c>
    </row>
    <row r="109" spans="1:18" s="28" customFormat="1" ht="23.25">
      <c r="A109" s="873"/>
      <c r="B109" s="950"/>
      <c r="C109" s="1253"/>
      <c r="D109" s="419" t="s">
        <v>18</v>
      </c>
      <c r="E109" s="197"/>
      <c r="F109" s="197"/>
      <c r="G109" s="493">
        <v>0</v>
      </c>
      <c r="H109" s="421"/>
      <c r="I109" s="421"/>
      <c r="J109" s="1208"/>
      <c r="K109" s="430"/>
      <c r="L109" s="198"/>
      <c r="M109" s="198"/>
      <c r="N109" s="222">
        <f t="shared" ref="N109:N111" si="37">E109+H109+I109+K109+L109+M109</f>
        <v>0</v>
      </c>
    </row>
    <row r="110" spans="1:18" s="28" customFormat="1" ht="23.25">
      <c r="A110" s="873"/>
      <c r="B110" s="950"/>
      <c r="C110" s="1253"/>
      <c r="D110" s="419" t="s">
        <v>10</v>
      </c>
      <c r="E110" s="197"/>
      <c r="F110" s="197"/>
      <c r="G110" s="523">
        <v>0.3</v>
      </c>
      <c r="H110" s="421"/>
      <c r="I110" s="421"/>
      <c r="J110" s="1208"/>
      <c r="K110" s="430"/>
      <c r="L110" s="198"/>
      <c r="M110" s="198"/>
      <c r="N110" s="222">
        <f t="shared" si="37"/>
        <v>0</v>
      </c>
      <c r="R110" s="28" t="s">
        <v>151</v>
      </c>
    </row>
    <row r="111" spans="1:18" s="28" customFormat="1" ht="80.25" customHeight="1" thickBot="1">
      <c r="A111" s="1027"/>
      <c r="B111" s="951"/>
      <c r="C111" s="1253"/>
      <c r="D111" s="419" t="s">
        <v>11</v>
      </c>
      <c r="E111" s="197"/>
      <c r="F111" s="197"/>
      <c r="G111" s="497">
        <v>0</v>
      </c>
      <c r="H111" s="424"/>
      <c r="I111" s="424"/>
      <c r="J111" s="1209"/>
      <c r="K111" s="430"/>
      <c r="L111" s="198"/>
      <c r="M111" s="198"/>
      <c r="N111" s="66">
        <f t="shared" si="37"/>
        <v>0</v>
      </c>
    </row>
    <row r="112" spans="1:18" s="28" customFormat="1" ht="26.25" customHeight="1" thickBot="1">
      <c r="A112" s="1020" t="s">
        <v>188</v>
      </c>
      <c r="B112" s="972"/>
      <c r="C112" s="972"/>
      <c r="D112" s="972"/>
      <c r="E112" s="972"/>
      <c r="F112" s="972"/>
      <c r="G112" s="972"/>
      <c r="H112" s="972"/>
      <c r="I112" s="972"/>
      <c r="J112" s="1094"/>
      <c r="K112" s="972"/>
      <c r="L112" s="972"/>
      <c r="M112" s="972"/>
      <c r="N112" s="972"/>
      <c r="O112" s="973"/>
    </row>
    <row r="113" spans="1:19" s="28" customFormat="1" ht="19.5">
      <c r="A113" s="860" t="s">
        <v>13</v>
      </c>
      <c r="B113" s="22" t="s">
        <v>23</v>
      </c>
      <c r="C113" s="31"/>
      <c r="D113" s="32"/>
      <c r="E113" s="200"/>
      <c r="F113" s="200"/>
      <c r="G113" s="200"/>
      <c r="H113" s="200"/>
      <c r="I113" s="200"/>
      <c r="J113" s="524"/>
      <c r="K113" s="448"/>
      <c r="L113" s="198"/>
      <c r="M113" s="198"/>
      <c r="N113" s="202"/>
    </row>
    <row r="114" spans="1:19" s="28" customFormat="1">
      <c r="A114" s="962"/>
      <c r="B114" s="410" t="s">
        <v>24</v>
      </c>
      <c r="C114" s="20"/>
      <c r="D114" s="411"/>
      <c r="E114" s="20"/>
      <c r="F114" s="20"/>
      <c r="G114" s="20"/>
      <c r="H114" s="20"/>
      <c r="I114" s="20"/>
      <c r="J114" s="29"/>
      <c r="K114" s="412"/>
      <c r="L114" s="20"/>
      <c r="M114" s="20"/>
      <c r="N114" s="21"/>
    </row>
    <row r="115" spans="1:19" s="28" customFormat="1" thickBot="1">
      <c r="A115" s="10"/>
      <c r="B115" s="11" t="s">
        <v>14</v>
      </c>
      <c r="C115" s="1182" t="s">
        <v>15</v>
      </c>
      <c r="D115" s="1183"/>
      <c r="E115" s="1183"/>
      <c r="F115" s="1183"/>
      <c r="G115" s="1183"/>
      <c r="H115" s="1183"/>
      <c r="I115" s="1183"/>
      <c r="J115" s="1210"/>
      <c r="K115" s="926"/>
      <c r="L115" s="926"/>
      <c r="M115" s="926"/>
      <c r="N115" s="927"/>
    </row>
    <row r="116" spans="1:19" s="28" customFormat="1" ht="22.5" customHeight="1">
      <c r="A116" s="872" t="s">
        <v>28</v>
      </c>
      <c r="B116" s="907" t="s">
        <v>190</v>
      </c>
      <c r="C116" s="1213"/>
      <c r="D116" s="415" t="s">
        <v>17</v>
      </c>
      <c r="E116" s="56"/>
      <c r="F116" s="56"/>
      <c r="G116" s="416">
        <f t="shared" ref="G116" si="38">SUM(G117:G119)</f>
        <v>57.2</v>
      </c>
      <c r="H116" s="56"/>
      <c r="I116" s="56"/>
      <c r="J116" s="1211" t="s">
        <v>289</v>
      </c>
      <c r="K116" s="429">
        <f t="shared" ref="K116:M116" si="39">SUM(K117:K119)</f>
        <v>0</v>
      </c>
      <c r="L116" s="56">
        <f t="shared" si="39"/>
        <v>0</v>
      </c>
      <c r="M116" s="56">
        <f t="shared" si="39"/>
        <v>0</v>
      </c>
      <c r="N116" s="66">
        <f>E116+H116+I116+K116+L116+M116</f>
        <v>0</v>
      </c>
    </row>
    <row r="117" spans="1:19" s="28" customFormat="1" ht="23.25">
      <c r="A117" s="873"/>
      <c r="B117" s="863"/>
      <c r="C117" s="1127"/>
      <c r="D117" s="419" t="s">
        <v>18</v>
      </c>
      <c r="E117" s="197"/>
      <c r="F117" s="197"/>
      <c r="G117" s="345">
        <v>0</v>
      </c>
      <c r="H117" s="421"/>
      <c r="I117" s="421"/>
      <c r="J117" s="1212"/>
      <c r="K117" s="430"/>
      <c r="L117" s="198"/>
      <c r="M117" s="198"/>
      <c r="N117" s="222">
        <f t="shared" ref="N117:N119" si="40">E117+H117+I117+K117+L117+M117</f>
        <v>0</v>
      </c>
    </row>
    <row r="118" spans="1:19" s="28" customFormat="1" ht="23.25">
      <c r="A118" s="873"/>
      <c r="B118" s="863"/>
      <c r="C118" s="1127"/>
      <c r="D118" s="419" t="s">
        <v>10</v>
      </c>
      <c r="E118" s="197"/>
      <c r="F118" s="197"/>
      <c r="G118" s="345">
        <v>2.5</v>
      </c>
      <c r="H118" s="421"/>
      <c r="I118" s="421"/>
      <c r="J118" s="1212"/>
      <c r="K118" s="430"/>
      <c r="L118" s="198"/>
      <c r="M118" s="198"/>
      <c r="N118" s="222">
        <f t="shared" si="40"/>
        <v>0</v>
      </c>
      <c r="S118" s="28" t="s">
        <v>151</v>
      </c>
    </row>
    <row r="119" spans="1:19" s="28" customFormat="1" ht="23.25" thickBot="1">
      <c r="A119" s="873"/>
      <c r="B119" s="908"/>
      <c r="C119" s="1214"/>
      <c r="D119" s="419" t="s">
        <v>11</v>
      </c>
      <c r="E119" s="197"/>
      <c r="F119" s="197"/>
      <c r="G119" s="347">
        <v>54.7</v>
      </c>
      <c r="H119" s="424"/>
      <c r="I119" s="424"/>
      <c r="J119" s="1212"/>
      <c r="K119" s="430"/>
      <c r="L119" s="198"/>
      <c r="M119" s="198"/>
      <c r="N119" s="66">
        <f t="shared" si="40"/>
        <v>0</v>
      </c>
    </row>
    <row r="120" spans="1:19" s="28" customFormat="1" ht="19.5">
      <c r="A120" s="10"/>
      <c r="B120" s="11" t="s">
        <v>14</v>
      </c>
      <c r="C120" s="1182" t="s">
        <v>15</v>
      </c>
      <c r="D120" s="1183"/>
      <c r="E120" s="1183"/>
      <c r="F120" s="1183"/>
      <c r="G120" s="1183"/>
      <c r="H120" s="1183"/>
      <c r="I120" s="1183"/>
      <c r="J120" s="1251"/>
      <c r="K120" s="926"/>
      <c r="L120" s="926"/>
      <c r="M120" s="926"/>
      <c r="N120" s="927"/>
    </row>
    <row r="121" spans="1:19" s="28" customFormat="1" ht="22.5">
      <c r="A121" s="872" t="s">
        <v>28</v>
      </c>
      <c r="B121" s="888" t="s">
        <v>33</v>
      </c>
      <c r="C121" s="1213"/>
      <c r="D121" s="415" t="s">
        <v>17</v>
      </c>
      <c r="E121" s="475"/>
      <c r="F121" s="475"/>
      <c r="G121" s="517"/>
      <c r="H121" s="505"/>
      <c r="I121" s="505"/>
      <c r="J121" s="518"/>
      <c r="K121" s="506"/>
      <c r="L121" s="507"/>
      <c r="M121" s="507"/>
      <c r="N121" s="346"/>
    </row>
    <row r="122" spans="1:19" s="28" customFormat="1" ht="22.5">
      <c r="A122" s="873"/>
      <c r="B122" s="893"/>
      <c r="C122" s="1127"/>
      <c r="D122" s="419" t="s">
        <v>18</v>
      </c>
      <c r="E122" s="475"/>
      <c r="F122" s="475"/>
      <c r="G122" s="517"/>
      <c r="H122" s="505"/>
      <c r="I122" s="505"/>
      <c r="J122" s="518"/>
      <c r="K122" s="506"/>
      <c r="L122" s="507"/>
      <c r="M122" s="507"/>
      <c r="N122" s="346"/>
    </row>
    <row r="123" spans="1:19" s="28" customFormat="1" ht="22.5">
      <c r="A123" s="873"/>
      <c r="B123" s="893"/>
      <c r="C123" s="1127"/>
      <c r="D123" s="419" t="s">
        <v>10</v>
      </c>
      <c r="E123" s="475"/>
      <c r="F123" s="475"/>
      <c r="G123" s="517"/>
      <c r="H123" s="505"/>
      <c r="I123" s="505"/>
      <c r="J123" s="518"/>
      <c r="K123" s="506"/>
      <c r="L123" s="507"/>
      <c r="M123" s="507"/>
      <c r="N123" s="346"/>
    </row>
    <row r="124" spans="1:19" s="28" customFormat="1" thickBot="1">
      <c r="A124" s="873"/>
      <c r="B124" s="894"/>
      <c r="C124" s="1214"/>
      <c r="D124" s="419" t="s">
        <v>11</v>
      </c>
      <c r="E124" s="335"/>
      <c r="F124" s="335"/>
      <c r="G124" s="335"/>
      <c r="H124" s="335"/>
      <c r="I124" s="335"/>
      <c r="J124" s="327"/>
      <c r="K124" s="431"/>
      <c r="L124" s="328"/>
      <c r="M124" s="328"/>
      <c r="N124" s="329"/>
    </row>
    <row r="125" spans="1:19" s="28" customFormat="1" ht="21" customHeight="1" thickBot="1">
      <c r="A125" s="959" t="s">
        <v>204</v>
      </c>
      <c r="B125" s="959"/>
      <c r="C125" s="959"/>
      <c r="D125" s="959"/>
      <c r="E125" s="959"/>
      <c r="F125" s="959"/>
      <c r="G125" s="959"/>
      <c r="H125" s="959"/>
      <c r="I125" s="959"/>
      <c r="J125" s="959"/>
      <c r="K125" s="959"/>
      <c r="L125" s="959"/>
      <c r="M125" s="959"/>
      <c r="N125" s="959"/>
      <c r="O125" s="959"/>
    </row>
    <row r="126" spans="1:19" s="28" customFormat="1" ht="19.5">
      <c r="A126" s="859" t="s">
        <v>12</v>
      </c>
      <c r="B126" s="5" t="s">
        <v>23</v>
      </c>
      <c r="C126" s="23"/>
      <c r="D126" s="432"/>
      <c r="E126" s="23"/>
      <c r="F126" s="23"/>
      <c r="G126" s="23"/>
      <c r="H126" s="23"/>
      <c r="I126" s="23"/>
      <c r="J126" s="30"/>
      <c r="K126" s="433"/>
      <c r="L126" s="4"/>
      <c r="M126" s="4"/>
      <c r="N126" s="26"/>
    </row>
    <row r="127" spans="1:19" s="28" customFormat="1">
      <c r="A127" s="860"/>
      <c r="B127" s="6" t="s">
        <v>24</v>
      </c>
      <c r="C127" s="9"/>
      <c r="D127" s="434"/>
      <c r="E127" s="9"/>
      <c r="F127" s="9"/>
      <c r="G127" s="9"/>
      <c r="H127" s="9"/>
      <c r="I127" s="9"/>
      <c r="J127" s="33"/>
      <c r="K127" s="435"/>
      <c r="L127" s="7"/>
      <c r="M127" s="7"/>
      <c r="N127" s="8"/>
    </row>
    <row r="128" spans="1:19" s="28" customFormat="1" thickBot="1">
      <c r="A128" s="12"/>
      <c r="B128" s="13" t="s">
        <v>14</v>
      </c>
      <c r="C128" s="1194" t="s">
        <v>15</v>
      </c>
      <c r="D128" s="1194"/>
      <c r="E128" s="1194"/>
      <c r="F128" s="1194"/>
      <c r="G128" s="1194"/>
      <c r="H128" s="1194"/>
      <c r="I128" s="1194"/>
      <c r="J128" s="1194"/>
      <c r="K128" s="926"/>
      <c r="L128" s="926"/>
      <c r="M128" s="926"/>
      <c r="N128" s="927"/>
    </row>
    <row r="129" spans="1:15" s="28" customFormat="1" ht="22.5">
      <c r="A129" s="519"/>
      <c r="B129" s="957" t="s">
        <v>206</v>
      </c>
      <c r="C129" s="1213"/>
      <c r="D129" s="415" t="s">
        <v>17</v>
      </c>
      <c r="E129" s="56"/>
      <c r="F129" s="56"/>
      <c r="G129" s="416">
        <f t="shared" ref="G129" si="41">SUM(G130:G132)</f>
        <v>1.2</v>
      </c>
      <c r="H129" s="56"/>
      <c r="I129" s="56"/>
      <c r="J129" s="1207" t="s">
        <v>291</v>
      </c>
      <c r="K129" s="471"/>
      <c r="L129" s="471"/>
      <c r="M129" s="471"/>
      <c r="N129" s="472"/>
    </row>
    <row r="130" spans="1:15" s="28" customFormat="1" ht="19.5">
      <c r="A130" s="519"/>
      <c r="B130" s="892"/>
      <c r="C130" s="1127"/>
      <c r="D130" s="419" t="s">
        <v>18</v>
      </c>
      <c r="E130" s="197"/>
      <c r="F130" s="197"/>
      <c r="G130" s="485">
        <v>0</v>
      </c>
      <c r="H130" s="421"/>
      <c r="I130" s="421"/>
      <c r="J130" s="1208"/>
      <c r="K130" s="471"/>
      <c r="L130" s="471"/>
      <c r="M130" s="471"/>
      <c r="N130" s="472"/>
    </row>
    <row r="131" spans="1:15" s="28" customFormat="1" ht="19.5">
      <c r="A131" s="519"/>
      <c r="B131" s="892"/>
      <c r="C131" s="1127"/>
      <c r="D131" s="419" t="s">
        <v>10</v>
      </c>
      <c r="E131" s="197"/>
      <c r="F131" s="197"/>
      <c r="G131" s="483">
        <v>1.2</v>
      </c>
      <c r="H131" s="421"/>
      <c r="I131" s="421"/>
      <c r="J131" s="1208"/>
      <c r="K131" s="471"/>
      <c r="L131" s="471"/>
      <c r="M131" s="471"/>
      <c r="N131" s="472"/>
    </row>
    <row r="132" spans="1:15" s="28" customFormat="1" thickBot="1">
      <c r="A132" s="519"/>
      <c r="B132" s="958"/>
      <c r="C132" s="1214"/>
      <c r="D132" s="419" t="s">
        <v>11</v>
      </c>
      <c r="E132" s="197"/>
      <c r="F132" s="197"/>
      <c r="G132" s="494">
        <v>0</v>
      </c>
      <c r="H132" s="424"/>
      <c r="I132" s="424"/>
      <c r="J132" s="1209"/>
      <c r="K132" s="471"/>
      <c r="L132" s="471"/>
      <c r="M132" s="471"/>
      <c r="N132" s="472"/>
    </row>
    <row r="133" spans="1:15" s="28" customFormat="1" ht="22.5" customHeight="1">
      <c r="A133" s="873" t="s">
        <v>16</v>
      </c>
      <c r="B133" s="952" t="s">
        <v>213</v>
      </c>
      <c r="C133" s="1213"/>
      <c r="D133" s="415" t="s">
        <v>17</v>
      </c>
      <c r="E133" s="56"/>
      <c r="F133" s="56"/>
      <c r="G133" s="416">
        <f t="shared" ref="G133" si="42">SUM(G134:G136)</f>
        <v>0.8</v>
      </c>
      <c r="H133" s="56"/>
      <c r="I133" s="56"/>
      <c r="J133" s="1207" t="s">
        <v>292</v>
      </c>
      <c r="K133" s="429">
        <f t="shared" ref="K133:M133" si="43">SUM(K134:K136)</f>
        <v>0</v>
      </c>
      <c r="L133" s="56">
        <f t="shared" si="43"/>
        <v>0</v>
      </c>
      <c r="M133" s="56">
        <f t="shared" si="43"/>
        <v>0</v>
      </c>
      <c r="N133" s="66">
        <f>E133+H133+I133+K133+L133+M133</f>
        <v>0</v>
      </c>
    </row>
    <row r="134" spans="1:15" s="28" customFormat="1" ht="23.25">
      <c r="A134" s="873"/>
      <c r="B134" s="953"/>
      <c r="C134" s="1127"/>
      <c r="D134" s="419" t="s">
        <v>18</v>
      </c>
      <c r="E134" s="197"/>
      <c r="F134" s="197"/>
      <c r="G134" s="495">
        <v>0</v>
      </c>
      <c r="H134" s="421"/>
      <c r="I134" s="421"/>
      <c r="J134" s="1208"/>
      <c r="K134" s="430"/>
      <c r="L134" s="198"/>
      <c r="M134" s="198"/>
      <c r="N134" s="222">
        <f t="shared" ref="N134:N136" si="44">E134+H134+I134+K134+L134+M134</f>
        <v>0</v>
      </c>
    </row>
    <row r="135" spans="1:15" s="28" customFormat="1" ht="23.25">
      <c r="A135" s="873"/>
      <c r="B135" s="953"/>
      <c r="C135" s="1127"/>
      <c r="D135" s="419" t="s">
        <v>10</v>
      </c>
      <c r="E135" s="197"/>
      <c r="F135" s="197"/>
      <c r="G135" s="483">
        <v>0.8</v>
      </c>
      <c r="H135" s="421"/>
      <c r="I135" s="421"/>
      <c r="J135" s="1208"/>
      <c r="K135" s="430"/>
      <c r="L135" s="198"/>
      <c r="M135" s="198"/>
      <c r="N135" s="222">
        <f t="shared" si="44"/>
        <v>0</v>
      </c>
    </row>
    <row r="136" spans="1:15" s="28" customFormat="1" ht="116.25" customHeight="1" thickBot="1">
      <c r="A136" s="873"/>
      <c r="B136" s="954"/>
      <c r="C136" s="1214"/>
      <c r="D136" s="419" t="s">
        <v>11</v>
      </c>
      <c r="E136" s="197"/>
      <c r="F136" s="197"/>
      <c r="G136" s="494">
        <v>0</v>
      </c>
      <c r="H136" s="424"/>
      <c r="I136" s="424"/>
      <c r="J136" s="1209"/>
      <c r="K136" s="430"/>
      <c r="L136" s="198"/>
      <c r="M136" s="198"/>
      <c r="N136" s="66">
        <f t="shared" si="44"/>
        <v>0</v>
      </c>
    </row>
    <row r="137" spans="1:15" s="28" customFormat="1" ht="40.5">
      <c r="A137" s="937" t="str">
        <f>E87</f>
        <v>III</v>
      </c>
      <c r="B137" s="55" t="s">
        <v>51</v>
      </c>
      <c r="C137" s="939"/>
      <c r="D137" s="37" t="s">
        <v>9</v>
      </c>
      <c r="E137" s="203"/>
      <c r="F137" s="203"/>
      <c r="G137" s="203">
        <f t="shared" ref="G137" si="45">G138+G139+G140</f>
        <v>62.14</v>
      </c>
      <c r="H137" s="203"/>
      <c r="I137" s="203"/>
      <c r="J137" s="941"/>
      <c r="K137" s="417">
        <f t="shared" ref="K137:N137" si="46">K138+K139+K140</f>
        <v>0</v>
      </c>
      <c r="L137" s="203">
        <f t="shared" si="46"/>
        <v>0</v>
      </c>
      <c r="M137" s="203">
        <f t="shared" si="46"/>
        <v>0</v>
      </c>
      <c r="N137" s="204">
        <f t="shared" si="46"/>
        <v>0</v>
      </c>
    </row>
    <row r="138" spans="1:15" s="28" customFormat="1">
      <c r="A138" s="937"/>
      <c r="B138" s="944" t="str">
        <f>F87</f>
        <v>ОБРАЗОВАНИЕ</v>
      </c>
      <c r="C138" s="939"/>
      <c r="D138" s="38" t="s">
        <v>18</v>
      </c>
      <c r="E138" s="205"/>
      <c r="F138" s="205"/>
      <c r="G138" s="205">
        <f>G93+G97+G101+G105+G109+G117+G130+G134</f>
        <v>0</v>
      </c>
      <c r="H138" s="205"/>
      <c r="I138" s="205"/>
      <c r="J138" s="1204"/>
      <c r="K138" s="422"/>
      <c r="L138" s="206"/>
      <c r="M138" s="206"/>
      <c r="N138" s="436">
        <f t="shared" ref="N138:N140" si="47">E138+H138+I138+K138+L138+M138</f>
        <v>0</v>
      </c>
    </row>
    <row r="139" spans="1:15" s="28" customFormat="1">
      <c r="A139" s="937"/>
      <c r="B139" s="1129"/>
      <c r="C139" s="939"/>
      <c r="D139" s="38" t="s">
        <v>10</v>
      </c>
      <c r="E139" s="205"/>
      <c r="F139" s="205"/>
      <c r="G139" s="205">
        <f>G94+G98+G102+G106+G110+G118+G131+G135</f>
        <v>7.4399999999999995</v>
      </c>
      <c r="H139" s="205"/>
      <c r="I139" s="205"/>
      <c r="J139" s="1204"/>
      <c r="K139" s="422"/>
      <c r="L139" s="206"/>
      <c r="M139" s="206"/>
      <c r="N139" s="436">
        <f t="shared" si="47"/>
        <v>0</v>
      </c>
    </row>
    <row r="140" spans="1:15" s="28" customFormat="1" ht="21" thickBot="1">
      <c r="A140" s="938"/>
      <c r="B140" s="1130"/>
      <c r="C140" s="940"/>
      <c r="D140" s="437" t="s">
        <v>11</v>
      </c>
      <c r="E140" s="438"/>
      <c r="F140" s="438"/>
      <c r="G140" s="205">
        <f t="shared" ref="G140" si="48">G95+G99+G103+G107+G111+G119+G132+G136</f>
        <v>54.7</v>
      </c>
      <c r="H140" s="207"/>
      <c r="I140" s="207"/>
      <c r="J140" s="1205"/>
      <c r="K140" s="422"/>
      <c r="L140" s="208"/>
      <c r="M140" s="208"/>
      <c r="N140" s="439">
        <f t="shared" si="47"/>
        <v>0</v>
      </c>
    </row>
    <row r="141" spans="1:15" s="28" customFormat="1" ht="27.75" thickBot="1">
      <c r="A141" s="51"/>
      <c r="B141" s="52"/>
      <c r="C141" s="52"/>
      <c r="D141" s="52"/>
      <c r="E141" s="77" t="s">
        <v>332</v>
      </c>
      <c r="F141" s="76" t="s">
        <v>55</v>
      </c>
      <c r="G141" s="78"/>
      <c r="H141" s="52"/>
      <c r="I141" s="52"/>
      <c r="J141" s="52"/>
      <c r="K141" s="408"/>
      <c r="L141" s="52"/>
      <c r="M141" s="52"/>
      <c r="N141" s="53"/>
    </row>
    <row r="142" spans="1:15" s="28" customFormat="1" ht="21" customHeight="1" thickBot="1">
      <c r="A142" s="931" t="s">
        <v>230</v>
      </c>
      <c r="B142" s="1019"/>
      <c r="C142" s="932"/>
      <c r="D142" s="932"/>
      <c r="E142" s="932"/>
      <c r="F142" s="932"/>
      <c r="G142" s="932"/>
      <c r="H142" s="932"/>
      <c r="I142" s="932"/>
      <c r="J142" s="932"/>
      <c r="K142" s="932"/>
      <c r="L142" s="932"/>
      <c r="M142" s="932"/>
      <c r="N142" s="932"/>
      <c r="O142" s="932"/>
    </row>
    <row r="143" spans="1:15" s="28" customFormat="1" ht="19.5">
      <c r="A143" s="859" t="s">
        <v>12</v>
      </c>
      <c r="B143" s="5" t="s">
        <v>23</v>
      </c>
      <c r="C143" s="61"/>
      <c r="D143" s="62"/>
      <c r="E143" s="61"/>
      <c r="F143" s="61"/>
      <c r="G143" s="61"/>
      <c r="H143" s="61"/>
      <c r="I143" s="61"/>
      <c r="J143" s="63"/>
      <c r="K143" s="409"/>
      <c r="L143" s="64"/>
      <c r="M143" s="64"/>
      <c r="N143" s="65"/>
    </row>
    <row r="144" spans="1:15" s="28" customFormat="1">
      <c r="A144" s="962"/>
      <c r="B144" s="410" t="s">
        <v>24</v>
      </c>
      <c r="C144" s="20"/>
      <c r="D144" s="411"/>
      <c r="E144" s="20"/>
      <c r="F144" s="20"/>
      <c r="G144" s="20"/>
      <c r="H144" s="20"/>
      <c r="I144" s="20"/>
      <c r="J144" s="29"/>
      <c r="K144" s="412"/>
      <c r="L144" s="20"/>
      <c r="M144" s="20"/>
      <c r="N144" s="21"/>
    </row>
    <row r="145" spans="1:14" s="28" customFormat="1" ht="19.5">
      <c r="A145" s="10"/>
      <c r="B145" s="11" t="s">
        <v>14</v>
      </c>
      <c r="C145" s="1182" t="s">
        <v>15</v>
      </c>
      <c r="D145" s="1183"/>
      <c r="E145" s="1183"/>
      <c r="F145" s="1183"/>
      <c r="G145" s="1183"/>
      <c r="H145" s="1183"/>
      <c r="I145" s="1183"/>
      <c r="J145" s="1183"/>
      <c r="K145" s="926"/>
      <c r="L145" s="926"/>
      <c r="M145" s="926"/>
      <c r="N145" s="927"/>
    </row>
    <row r="146" spans="1:14" s="28" customFormat="1" ht="22.5" customHeight="1">
      <c r="A146" s="872" t="s">
        <v>16</v>
      </c>
      <c r="B146" s="1008" t="s">
        <v>233</v>
      </c>
      <c r="C146" s="414"/>
      <c r="D146" s="415" t="s">
        <v>17</v>
      </c>
      <c r="E146" s="56"/>
      <c r="F146" s="56"/>
      <c r="G146" s="416">
        <f t="shared" ref="G146" si="49">SUM(G147:G149)</f>
        <v>26.442</v>
      </c>
      <c r="H146" s="56"/>
      <c r="I146" s="56"/>
      <c r="J146" s="1215" t="s">
        <v>317</v>
      </c>
      <c r="K146" s="429">
        <f t="shared" ref="K146:M146" si="50">SUM(K147:K149)</f>
        <v>0</v>
      </c>
      <c r="L146" s="56">
        <f t="shared" si="50"/>
        <v>0</v>
      </c>
      <c r="M146" s="56">
        <f t="shared" si="50"/>
        <v>0</v>
      </c>
      <c r="N146" s="66">
        <f>E146+H146+I146+K146+L146+M146</f>
        <v>0</v>
      </c>
    </row>
    <row r="147" spans="1:14" s="28" customFormat="1" ht="23.25">
      <c r="A147" s="873"/>
      <c r="B147" s="1009"/>
      <c r="C147" s="418"/>
      <c r="D147" s="419" t="s">
        <v>18</v>
      </c>
      <c r="E147" s="197"/>
      <c r="F147" s="197"/>
      <c r="G147" s="496">
        <v>25.783999999999999</v>
      </c>
      <c r="H147" s="421"/>
      <c r="I147" s="421"/>
      <c r="J147" s="1216"/>
      <c r="K147" s="430"/>
      <c r="L147" s="198"/>
      <c r="M147" s="198"/>
      <c r="N147" s="222">
        <f t="shared" ref="N147:N149" si="51">E147+H147+I147+K147+L147+M147</f>
        <v>0</v>
      </c>
    </row>
    <row r="148" spans="1:14" s="28" customFormat="1" ht="23.25">
      <c r="A148" s="873"/>
      <c r="B148" s="1009"/>
      <c r="C148" s="418"/>
      <c r="D148" s="419" t="s">
        <v>10</v>
      </c>
      <c r="E148" s="197"/>
      <c r="F148" s="197"/>
      <c r="G148" s="496">
        <v>0.52600000000000002</v>
      </c>
      <c r="H148" s="421"/>
      <c r="I148" s="421"/>
      <c r="J148" s="1216"/>
      <c r="K148" s="430"/>
      <c r="L148" s="198"/>
      <c r="M148" s="198"/>
      <c r="N148" s="222">
        <f t="shared" si="51"/>
        <v>0</v>
      </c>
    </row>
    <row r="149" spans="1:14" s="28" customFormat="1" ht="22.5">
      <c r="A149" s="874"/>
      <c r="B149" s="1010"/>
      <c r="C149" s="423"/>
      <c r="D149" s="419" t="s">
        <v>11</v>
      </c>
      <c r="E149" s="197"/>
      <c r="F149" s="197"/>
      <c r="G149" s="497">
        <v>0.13200000000000001</v>
      </c>
      <c r="H149" s="424"/>
      <c r="I149" s="424"/>
      <c r="J149" s="1217"/>
      <c r="K149" s="430"/>
      <c r="L149" s="198"/>
      <c r="M149" s="198"/>
      <c r="N149" s="66">
        <f t="shared" si="51"/>
        <v>0</v>
      </c>
    </row>
    <row r="150" spans="1:14" s="28" customFormat="1" ht="19.5">
      <c r="A150" s="860" t="s">
        <v>13</v>
      </c>
      <c r="B150" s="22" t="s">
        <v>23</v>
      </c>
      <c r="C150" s="31"/>
      <c r="D150" s="32"/>
      <c r="E150" s="200"/>
      <c r="F150" s="200"/>
      <c r="G150" s="200"/>
      <c r="H150" s="200"/>
      <c r="I150" s="200"/>
      <c r="J150" s="201"/>
      <c r="K150" s="448"/>
      <c r="L150" s="198"/>
      <c r="M150" s="198"/>
      <c r="N150" s="202"/>
    </row>
    <row r="151" spans="1:14" s="28" customFormat="1">
      <c r="A151" s="962"/>
      <c r="B151" s="410" t="s">
        <v>24</v>
      </c>
      <c r="C151" s="20"/>
      <c r="D151" s="411"/>
      <c r="E151" s="20"/>
      <c r="F151" s="20"/>
      <c r="G151" s="20"/>
      <c r="H151" s="20"/>
      <c r="I151" s="20"/>
      <c r="J151" s="29"/>
      <c r="K151" s="412"/>
      <c r="L151" s="20"/>
      <c r="M151" s="20"/>
      <c r="N151" s="21"/>
    </row>
    <row r="152" spans="1:14" s="28" customFormat="1" ht="19.5">
      <c r="A152" s="10"/>
      <c r="B152" s="11" t="s">
        <v>14</v>
      </c>
      <c r="C152" s="1182" t="s">
        <v>15</v>
      </c>
      <c r="D152" s="1183"/>
      <c r="E152" s="1183"/>
      <c r="F152" s="1183"/>
      <c r="G152" s="1183"/>
      <c r="H152" s="1183"/>
      <c r="I152" s="1183"/>
      <c r="J152" s="1183"/>
      <c r="K152" s="926"/>
      <c r="L152" s="926"/>
      <c r="M152" s="926"/>
      <c r="N152" s="927"/>
    </row>
    <row r="153" spans="1:14" s="28" customFormat="1" ht="22.5">
      <c r="A153" s="872" t="s">
        <v>28</v>
      </c>
      <c r="B153" s="888" t="s">
        <v>33</v>
      </c>
      <c r="C153" s="414"/>
      <c r="D153" s="415" t="s">
        <v>17</v>
      </c>
      <c r="E153" s="56"/>
      <c r="F153" s="56"/>
      <c r="G153" s="416">
        <f t="shared" ref="G153" si="52">SUM(G154:G156)</f>
        <v>0</v>
      </c>
      <c r="H153" s="56"/>
      <c r="I153" s="56"/>
      <c r="J153" s="1184"/>
      <c r="K153" s="429">
        <f t="shared" ref="K153:M153" si="53">SUM(K154:K156)</f>
        <v>0</v>
      </c>
      <c r="L153" s="56">
        <f t="shared" si="53"/>
        <v>0</v>
      </c>
      <c r="M153" s="56">
        <f t="shared" si="53"/>
        <v>0</v>
      </c>
      <c r="N153" s="66">
        <f>E153+H153+I153+K153+L153+M153</f>
        <v>0</v>
      </c>
    </row>
    <row r="154" spans="1:14" s="28" customFormat="1" ht="23.25">
      <c r="A154" s="873"/>
      <c r="B154" s="893"/>
      <c r="C154" s="418"/>
      <c r="D154" s="419" t="s">
        <v>18</v>
      </c>
      <c r="E154" s="197"/>
      <c r="F154" s="197"/>
      <c r="G154" s="420"/>
      <c r="H154" s="421"/>
      <c r="I154" s="421"/>
      <c r="J154" s="1185"/>
      <c r="K154" s="430"/>
      <c r="L154" s="198"/>
      <c r="M154" s="198"/>
      <c r="N154" s="222">
        <f t="shared" ref="N154:N156" si="54">E154+H154+I154+K154+L154+M154</f>
        <v>0</v>
      </c>
    </row>
    <row r="155" spans="1:14" s="28" customFormat="1" ht="23.25">
      <c r="A155" s="873"/>
      <c r="B155" s="893"/>
      <c r="C155" s="418"/>
      <c r="D155" s="419" t="s">
        <v>10</v>
      </c>
      <c r="E155" s="197"/>
      <c r="F155" s="197"/>
      <c r="G155" s="420"/>
      <c r="H155" s="421"/>
      <c r="I155" s="421"/>
      <c r="J155" s="1185"/>
      <c r="K155" s="430"/>
      <c r="L155" s="198"/>
      <c r="M155" s="198"/>
      <c r="N155" s="222">
        <f t="shared" si="54"/>
        <v>0</v>
      </c>
    </row>
    <row r="156" spans="1:14" s="28" customFormat="1" ht="22.5">
      <c r="A156" s="873"/>
      <c r="B156" s="894"/>
      <c r="C156" s="423"/>
      <c r="D156" s="419" t="s">
        <v>11</v>
      </c>
      <c r="E156" s="197"/>
      <c r="F156" s="197"/>
      <c r="G156" s="420"/>
      <c r="H156" s="424"/>
      <c r="I156" s="424"/>
      <c r="J156" s="1186"/>
      <c r="K156" s="430"/>
      <c r="L156" s="198"/>
      <c r="M156" s="198"/>
      <c r="N156" s="66">
        <f t="shared" si="54"/>
        <v>0</v>
      </c>
    </row>
    <row r="157" spans="1:14" s="28" customFormat="1" ht="39.75" thickBot="1">
      <c r="A157" s="323" t="s">
        <v>27</v>
      </c>
      <c r="B157" s="324" t="s">
        <v>29</v>
      </c>
      <c r="C157" s="325"/>
      <c r="D157" s="326"/>
      <c r="E157" s="335"/>
      <c r="F157" s="335"/>
      <c r="G157" s="335"/>
      <c r="H157" s="335"/>
      <c r="I157" s="335"/>
      <c r="J157" s="327"/>
      <c r="K157" s="431"/>
      <c r="L157" s="328"/>
      <c r="M157" s="328"/>
      <c r="N157" s="329"/>
    </row>
    <row r="158" spans="1:14" s="28" customFormat="1" ht="21" thickBot="1">
      <c r="A158" s="1020" t="s">
        <v>32</v>
      </c>
      <c r="B158" s="972"/>
      <c r="C158" s="972"/>
      <c r="D158" s="972"/>
      <c r="E158" s="972"/>
      <c r="F158" s="972"/>
      <c r="G158" s="972"/>
      <c r="H158" s="972"/>
      <c r="I158" s="972"/>
      <c r="J158" s="972"/>
      <c r="K158" s="972"/>
      <c r="L158" s="972"/>
      <c r="M158" s="972"/>
      <c r="N158" s="973"/>
    </row>
    <row r="159" spans="1:14" s="28" customFormat="1" ht="19.5">
      <c r="A159" s="859" t="s">
        <v>12</v>
      </c>
      <c r="B159" s="5" t="s">
        <v>23</v>
      </c>
      <c r="C159" s="23"/>
      <c r="D159" s="432"/>
      <c r="E159" s="23"/>
      <c r="F159" s="23"/>
      <c r="G159" s="23"/>
      <c r="H159" s="23"/>
      <c r="I159" s="23"/>
      <c r="J159" s="30"/>
      <c r="K159" s="433"/>
      <c r="L159" s="4"/>
      <c r="M159" s="4"/>
      <c r="N159" s="26"/>
    </row>
    <row r="160" spans="1:14" s="28" customFormat="1">
      <c r="A160" s="860"/>
      <c r="B160" s="6" t="s">
        <v>24</v>
      </c>
      <c r="C160" s="9"/>
      <c r="D160" s="434"/>
      <c r="E160" s="9"/>
      <c r="F160" s="9"/>
      <c r="G160" s="9"/>
      <c r="H160" s="9"/>
      <c r="I160" s="9"/>
      <c r="J160" s="33"/>
      <c r="K160" s="435"/>
      <c r="L160" s="7"/>
      <c r="M160" s="7"/>
      <c r="N160" s="8"/>
    </row>
    <row r="161" spans="1:15" s="28" customFormat="1" ht="19.5">
      <c r="A161" s="12"/>
      <c r="B161" s="13" t="s">
        <v>14</v>
      </c>
      <c r="C161" s="1194" t="s">
        <v>15</v>
      </c>
      <c r="D161" s="1194"/>
      <c r="E161" s="1194"/>
      <c r="F161" s="1194"/>
      <c r="G161" s="1194"/>
      <c r="H161" s="1194"/>
      <c r="I161" s="1194"/>
      <c r="J161" s="1194"/>
      <c r="K161" s="926"/>
      <c r="L161" s="926"/>
      <c r="M161" s="926"/>
      <c r="N161" s="927"/>
    </row>
    <row r="162" spans="1:15" s="28" customFormat="1" ht="22.5">
      <c r="A162" s="873" t="s">
        <v>16</v>
      </c>
      <c r="B162" s="888" t="s">
        <v>33</v>
      </c>
      <c r="C162" s="414"/>
      <c r="D162" s="415" t="s">
        <v>17</v>
      </c>
      <c r="E162" s="56"/>
      <c r="F162" s="56"/>
      <c r="G162" s="416">
        <f t="shared" ref="G162" si="55">SUM(G163:G165)</f>
        <v>0</v>
      </c>
      <c r="H162" s="56"/>
      <c r="I162" s="56"/>
      <c r="J162" s="1184"/>
      <c r="K162" s="429">
        <f t="shared" ref="K162:M162" si="56">SUM(K163:K165)</f>
        <v>0</v>
      </c>
      <c r="L162" s="56">
        <f t="shared" si="56"/>
        <v>0</v>
      </c>
      <c r="M162" s="56">
        <f t="shared" si="56"/>
        <v>0</v>
      </c>
      <c r="N162" s="66">
        <f>E162+H162+I162+K162+L162+M162</f>
        <v>0</v>
      </c>
    </row>
    <row r="163" spans="1:15" s="28" customFormat="1" ht="23.25">
      <c r="A163" s="873"/>
      <c r="B163" s="893"/>
      <c r="C163" s="418"/>
      <c r="D163" s="419" t="s">
        <v>18</v>
      </c>
      <c r="E163" s="197"/>
      <c r="F163" s="197"/>
      <c r="G163" s="420"/>
      <c r="H163" s="421"/>
      <c r="I163" s="421"/>
      <c r="J163" s="1185"/>
      <c r="K163" s="430"/>
      <c r="L163" s="198"/>
      <c r="M163" s="198"/>
      <c r="N163" s="222">
        <f t="shared" ref="N163:N165" si="57">E163+H163+I163+K163+L163+M163</f>
        <v>0</v>
      </c>
    </row>
    <row r="164" spans="1:15" s="28" customFormat="1" ht="23.25">
      <c r="A164" s="873"/>
      <c r="B164" s="893"/>
      <c r="C164" s="418"/>
      <c r="D164" s="419" t="s">
        <v>10</v>
      </c>
      <c r="E164" s="197"/>
      <c r="F164" s="197"/>
      <c r="G164" s="420"/>
      <c r="H164" s="421"/>
      <c r="I164" s="421"/>
      <c r="J164" s="1185"/>
      <c r="K164" s="430"/>
      <c r="L164" s="198"/>
      <c r="M164" s="198"/>
      <c r="N164" s="222">
        <f t="shared" si="57"/>
        <v>0</v>
      </c>
    </row>
    <row r="165" spans="1:15" s="28" customFormat="1" ht="22.5">
      <c r="A165" s="873"/>
      <c r="B165" s="893"/>
      <c r="C165" s="423"/>
      <c r="D165" s="419" t="s">
        <v>11</v>
      </c>
      <c r="E165" s="197"/>
      <c r="F165" s="197"/>
      <c r="G165" s="420"/>
      <c r="H165" s="424"/>
      <c r="I165" s="424"/>
      <c r="J165" s="1186"/>
      <c r="K165" s="430"/>
      <c r="L165" s="198"/>
      <c r="M165" s="198"/>
      <c r="N165" s="66">
        <f t="shared" si="57"/>
        <v>0</v>
      </c>
    </row>
    <row r="166" spans="1:15" s="28" customFormat="1" ht="40.5">
      <c r="A166" s="937" t="str">
        <f>E141</f>
        <v>IV</v>
      </c>
      <c r="B166" s="55" t="s">
        <v>51</v>
      </c>
      <c r="C166" s="939"/>
      <c r="D166" s="37" t="s">
        <v>9</v>
      </c>
      <c r="E166" s="203"/>
      <c r="F166" s="203"/>
      <c r="G166" s="203">
        <f t="shared" ref="G166" si="58">G167+G168+G169</f>
        <v>26.442</v>
      </c>
      <c r="H166" s="203"/>
      <c r="I166" s="203"/>
      <c r="J166" s="941"/>
      <c r="K166" s="417">
        <f t="shared" ref="K166:N166" si="59">K167+K168+K169</f>
        <v>0</v>
      </c>
      <c r="L166" s="203">
        <f t="shared" si="59"/>
        <v>0</v>
      </c>
      <c r="M166" s="203">
        <f t="shared" si="59"/>
        <v>0</v>
      </c>
      <c r="N166" s="204">
        <f t="shared" si="59"/>
        <v>0</v>
      </c>
    </row>
    <row r="167" spans="1:15" s="28" customFormat="1">
      <c r="A167" s="937"/>
      <c r="B167" s="944" t="str">
        <f>F141</f>
        <v>ЖИЛЬЕ И ГОРОДСКАЯ СРЕДА</v>
      </c>
      <c r="C167" s="939"/>
      <c r="D167" s="38" t="s">
        <v>18</v>
      </c>
      <c r="E167" s="205"/>
      <c r="F167" s="205"/>
      <c r="G167" s="205">
        <f>G147</f>
        <v>25.783999999999999</v>
      </c>
      <c r="H167" s="205"/>
      <c r="I167" s="205"/>
      <c r="J167" s="1204"/>
      <c r="K167" s="422"/>
      <c r="L167" s="206"/>
      <c r="M167" s="206"/>
      <c r="N167" s="436">
        <f t="shared" ref="N167:N169" si="60">E167+H167+I167+K167+L167+M167</f>
        <v>0</v>
      </c>
    </row>
    <row r="168" spans="1:15" s="28" customFormat="1">
      <c r="A168" s="937"/>
      <c r="B168" s="1129"/>
      <c r="C168" s="939"/>
      <c r="D168" s="38" t="s">
        <v>10</v>
      </c>
      <c r="E168" s="205"/>
      <c r="F168" s="205"/>
      <c r="G168" s="205">
        <f t="shared" ref="G168:G169" si="61">G148</f>
        <v>0.52600000000000002</v>
      </c>
      <c r="H168" s="205"/>
      <c r="I168" s="205"/>
      <c r="J168" s="1204"/>
      <c r="K168" s="422"/>
      <c r="L168" s="206"/>
      <c r="M168" s="206"/>
      <c r="N168" s="436">
        <f t="shared" si="60"/>
        <v>0</v>
      </c>
    </row>
    <row r="169" spans="1:15" s="28" customFormat="1" ht="21" thickBot="1">
      <c r="A169" s="938"/>
      <c r="B169" s="1130"/>
      <c r="C169" s="940"/>
      <c r="D169" s="437" t="s">
        <v>11</v>
      </c>
      <c r="E169" s="438"/>
      <c r="F169" s="438"/>
      <c r="G169" s="205">
        <f t="shared" si="61"/>
        <v>0.13200000000000001</v>
      </c>
      <c r="H169" s="207"/>
      <c r="I169" s="207"/>
      <c r="J169" s="1205"/>
      <c r="K169" s="422"/>
      <c r="L169" s="208"/>
      <c r="M169" s="208"/>
      <c r="N169" s="439">
        <f t="shared" si="60"/>
        <v>0</v>
      </c>
    </row>
    <row r="170" spans="1:15" s="28" customFormat="1" ht="27.75" thickBot="1">
      <c r="A170" s="51"/>
      <c r="B170" s="52"/>
      <c r="C170" s="52"/>
      <c r="D170" s="52"/>
      <c r="E170" s="77" t="s">
        <v>333</v>
      </c>
      <c r="F170" s="76" t="s">
        <v>56</v>
      </c>
      <c r="G170" s="78"/>
      <c r="H170" s="52"/>
      <c r="I170" s="52"/>
      <c r="J170" s="52"/>
      <c r="K170" s="408"/>
      <c r="L170" s="52"/>
      <c r="M170" s="52"/>
      <c r="N170" s="53"/>
    </row>
    <row r="171" spans="1:15" s="28" customFormat="1" ht="21" customHeight="1" thickBot="1">
      <c r="A171" s="947" t="s">
        <v>240</v>
      </c>
      <c r="B171" s="932"/>
      <c r="C171" s="932"/>
      <c r="D171" s="932"/>
      <c r="E171" s="932"/>
      <c r="F171" s="932"/>
      <c r="G171" s="932"/>
      <c r="H171" s="932"/>
      <c r="I171" s="932"/>
      <c r="J171" s="932"/>
      <c r="K171" s="932"/>
      <c r="L171" s="932"/>
      <c r="M171" s="932"/>
      <c r="N171" s="932"/>
      <c r="O171" s="932"/>
    </row>
    <row r="172" spans="1:15" s="28" customFormat="1" ht="19.5">
      <c r="A172" s="859" t="s">
        <v>12</v>
      </c>
      <c r="B172" s="5" t="s">
        <v>23</v>
      </c>
      <c r="C172" s="61"/>
      <c r="D172" s="62"/>
      <c r="E172" s="61"/>
      <c r="F172" s="61"/>
      <c r="G172" s="61"/>
      <c r="H172" s="61"/>
      <c r="I172" s="61"/>
      <c r="J172" s="63"/>
      <c r="K172" s="409"/>
      <c r="L172" s="64"/>
      <c r="M172" s="64"/>
      <c r="N172" s="65"/>
    </row>
    <row r="173" spans="1:15" s="28" customFormat="1">
      <c r="A173" s="962"/>
      <c r="B173" s="410" t="s">
        <v>24</v>
      </c>
      <c r="C173" s="20"/>
      <c r="D173" s="411"/>
      <c r="E173" s="20"/>
      <c r="F173" s="20"/>
      <c r="G173" s="20"/>
      <c r="H173" s="20"/>
      <c r="I173" s="20"/>
      <c r="J173" s="29"/>
      <c r="K173" s="412"/>
      <c r="L173" s="20"/>
      <c r="M173" s="20"/>
      <c r="N173" s="21"/>
    </row>
    <row r="174" spans="1:15" s="28" customFormat="1" ht="19.5">
      <c r="A174" s="10"/>
      <c r="B174" s="11" t="s">
        <v>14</v>
      </c>
      <c r="C174" s="1182" t="s">
        <v>15</v>
      </c>
      <c r="D174" s="1183"/>
      <c r="E174" s="1183"/>
      <c r="F174" s="1183"/>
      <c r="G174" s="1183"/>
      <c r="H174" s="1183"/>
      <c r="I174" s="1183"/>
      <c r="J174" s="1183"/>
      <c r="K174" s="926"/>
      <c r="L174" s="926"/>
      <c r="M174" s="926"/>
      <c r="N174" s="927"/>
    </row>
    <row r="175" spans="1:15" s="28" customFormat="1" ht="22.5" customHeight="1">
      <c r="A175" s="872" t="s">
        <v>16</v>
      </c>
      <c r="B175" s="887" t="s">
        <v>295</v>
      </c>
      <c r="C175" s="1260"/>
      <c r="D175" s="415" t="s">
        <v>17</v>
      </c>
      <c r="E175" s="56"/>
      <c r="F175" s="56"/>
      <c r="G175" s="416">
        <f t="shared" ref="G175" si="62">SUM(G176:G178)</f>
        <v>2.0470000000000002</v>
      </c>
      <c r="H175" s="56"/>
      <c r="I175" s="56"/>
      <c r="J175" s="1184" t="s">
        <v>308</v>
      </c>
      <c r="K175" s="429">
        <f t="shared" ref="K175:M175" si="63">SUM(K176:K178)</f>
        <v>0</v>
      </c>
      <c r="L175" s="56">
        <f t="shared" si="63"/>
        <v>0</v>
      </c>
      <c r="M175" s="56">
        <f t="shared" si="63"/>
        <v>0</v>
      </c>
      <c r="N175" s="66">
        <f>E175+H175+I175+K175+L175+M175</f>
        <v>0</v>
      </c>
    </row>
    <row r="176" spans="1:15" s="28" customFormat="1" ht="23.25">
      <c r="A176" s="873"/>
      <c r="B176" s="887"/>
      <c r="C176" s="1261"/>
      <c r="D176" s="419" t="s">
        <v>18</v>
      </c>
      <c r="E176" s="197"/>
      <c r="F176" s="197"/>
      <c r="G176" s="334">
        <v>0</v>
      </c>
      <c r="H176" s="421"/>
      <c r="I176" s="421"/>
      <c r="J176" s="1218"/>
      <c r="K176" s="430"/>
      <c r="L176" s="198"/>
      <c r="M176" s="198"/>
      <c r="N176" s="222">
        <f t="shared" ref="N176:N178" si="64">E176+H176+I176+K176+L176+M176</f>
        <v>0</v>
      </c>
    </row>
    <row r="177" spans="1:14" s="28" customFormat="1" ht="23.25">
      <c r="A177" s="873"/>
      <c r="B177" s="887"/>
      <c r="C177" s="1261"/>
      <c r="D177" s="419" t="s">
        <v>10</v>
      </c>
      <c r="E177" s="197"/>
      <c r="F177" s="197"/>
      <c r="G177" s="351">
        <v>1.986</v>
      </c>
      <c r="H177" s="421"/>
      <c r="I177" s="421"/>
      <c r="J177" s="1218"/>
      <c r="K177" s="430"/>
      <c r="L177" s="198"/>
      <c r="M177" s="198"/>
      <c r="N177" s="222">
        <f t="shared" si="64"/>
        <v>0</v>
      </c>
    </row>
    <row r="178" spans="1:14" s="28" customFormat="1" ht="22.5">
      <c r="A178" s="874"/>
      <c r="B178" s="887"/>
      <c r="C178" s="1262"/>
      <c r="D178" s="419" t="s">
        <v>11</v>
      </c>
      <c r="E178" s="197"/>
      <c r="F178" s="197"/>
      <c r="G178" s="352">
        <v>6.0999999999999999E-2</v>
      </c>
      <c r="H178" s="424"/>
      <c r="I178" s="424"/>
      <c r="J178" s="1218"/>
      <c r="K178" s="430"/>
      <c r="L178" s="198"/>
      <c r="M178" s="198"/>
      <c r="N178" s="66">
        <f t="shared" si="64"/>
        <v>0</v>
      </c>
    </row>
    <row r="179" spans="1:14" s="28" customFormat="1" ht="19.5">
      <c r="A179" s="860" t="s">
        <v>13</v>
      </c>
      <c r="B179" s="22" t="s">
        <v>23</v>
      </c>
      <c r="C179" s="31"/>
      <c r="D179" s="32"/>
      <c r="E179" s="200"/>
      <c r="F179" s="200"/>
      <c r="G179" s="200"/>
      <c r="H179" s="200"/>
      <c r="I179" s="200"/>
      <c r="J179" s="201"/>
      <c r="K179" s="448"/>
      <c r="L179" s="198"/>
      <c r="M179" s="198"/>
      <c r="N179" s="202"/>
    </row>
    <row r="180" spans="1:14" s="28" customFormat="1">
      <c r="A180" s="962"/>
      <c r="B180" s="410" t="s">
        <v>24</v>
      </c>
      <c r="C180" s="20"/>
      <c r="D180" s="411"/>
      <c r="E180" s="20"/>
      <c r="F180" s="20"/>
      <c r="G180" s="20"/>
      <c r="H180" s="20"/>
      <c r="I180" s="20"/>
      <c r="J180" s="29"/>
      <c r="K180" s="412"/>
      <c r="L180" s="20"/>
      <c r="M180" s="20"/>
      <c r="N180" s="21"/>
    </row>
    <row r="181" spans="1:14" s="28" customFormat="1" ht="19.5">
      <c r="A181" s="10"/>
      <c r="B181" s="11" t="s">
        <v>14</v>
      </c>
      <c r="C181" s="1182" t="s">
        <v>15</v>
      </c>
      <c r="D181" s="1183"/>
      <c r="E181" s="1183"/>
      <c r="F181" s="1183"/>
      <c r="G181" s="1183"/>
      <c r="H181" s="1183"/>
      <c r="I181" s="1183"/>
      <c r="J181" s="1183"/>
      <c r="K181" s="926"/>
      <c r="L181" s="926"/>
      <c r="M181" s="926"/>
      <c r="N181" s="927"/>
    </row>
    <row r="182" spans="1:14" s="28" customFormat="1" ht="22.5">
      <c r="A182" s="872" t="s">
        <v>28</v>
      </c>
      <c r="B182" s="888" t="s">
        <v>33</v>
      </c>
      <c r="C182" s="414"/>
      <c r="D182" s="415" t="s">
        <v>17</v>
      </c>
      <c r="E182" s="56"/>
      <c r="F182" s="56"/>
      <c r="G182" s="416">
        <f t="shared" ref="G182" si="65">SUM(G183:G185)</f>
        <v>0</v>
      </c>
      <c r="H182" s="56"/>
      <c r="I182" s="56"/>
      <c r="J182" s="1184"/>
      <c r="K182" s="429">
        <f t="shared" ref="K182:M182" si="66">SUM(K183:K185)</f>
        <v>0</v>
      </c>
      <c r="L182" s="56">
        <f t="shared" si="66"/>
        <v>0</v>
      </c>
      <c r="M182" s="56">
        <f t="shared" si="66"/>
        <v>0</v>
      </c>
      <c r="N182" s="66">
        <f>E182+H182+I182+K182+L182+M182</f>
        <v>0</v>
      </c>
    </row>
    <row r="183" spans="1:14" s="28" customFormat="1" ht="23.25">
      <c r="A183" s="873"/>
      <c r="B183" s="893"/>
      <c r="C183" s="418"/>
      <c r="D183" s="419" t="s">
        <v>18</v>
      </c>
      <c r="E183" s="197"/>
      <c r="F183" s="197"/>
      <c r="G183" s="420"/>
      <c r="H183" s="421"/>
      <c r="I183" s="421"/>
      <c r="J183" s="1185"/>
      <c r="K183" s="430"/>
      <c r="L183" s="198"/>
      <c r="M183" s="198"/>
      <c r="N183" s="222">
        <f t="shared" ref="N183:N185" si="67">E183+H183+I183+K183+L183+M183</f>
        <v>0</v>
      </c>
    </row>
    <row r="184" spans="1:14" s="28" customFormat="1" ht="23.25">
      <c r="A184" s="873"/>
      <c r="B184" s="893"/>
      <c r="C184" s="418"/>
      <c r="D184" s="419" t="s">
        <v>10</v>
      </c>
      <c r="E184" s="197"/>
      <c r="F184" s="197"/>
      <c r="G184" s="420"/>
      <c r="H184" s="421"/>
      <c r="I184" s="421"/>
      <c r="J184" s="1185"/>
      <c r="K184" s="430"/>
      <c r="L184" s="198"/>
      <c r="M184" s="198"/>
      <c r="N184" s="222">
        <f t="shared" si="67"/>
        <v>0</v>
      </c>
    </row>
    <row r="185" spans="1:14" s="28" customFormat="1" ht="22.5">
      <c r="A185" s="873"/>
      <c r="B185" s="894"/>
      <c r="C185" s="423"/>
      <c r="D185" s="419" t="s">
        <v>11</v>
      </c>
      <c r="E185" s="197"/>
      <c r="F185" s="197"/>
      <c r="G185" s="420"/>
      <c r="H185" s="424"/>
      <c r="I185" s="424"/>
      <c r="J185" s="1186"/>
      <c r="K185" s="430"/>
      <c r="L185" s="198"/>
      <c r="M185" s="198"/>
      <c r="N185" s="66">
        <f t="shared" si="67"/>
        <v>0</v>
      </c>
    </row>
    <row r="186" spans="1:14" s="28" customFormat="1" ht="39.75" thickBot="1">
      <c r="A186" s="323" t="s">
        <v>27</v>
      </c>
      <c r="B186" s="324" t="s">
        <v>29</v>
      </c>
      <c r="C186" s="325"/>
      <c r="D186" s="326"/>
      <c r="E186" s="335"/>
      <c r="F186" s="335"/>
      <c r="G186" s="335"/>
      <c r="H186" s="335"/>
      <c r="I186" s="335"/>
      <c r="J186" s="327"/>
      <c r="K186" s="431"/>
      <c r="L186" s="328"/>
      <c r="M186" s="328"/>
      <c r="N186" s="329"/>
    </row>
    <row r="187" spans="1:14" s="28" customFormat="1" ht="21" thickBot="1">
      <c r="A187" s="1020" t="s">
        <v>32</v>
      </c>
      <c r="B187" s="972"/>
      <c r="C187" s="972"/>
      <c r="D187" s="972"/>
      <c r="E187" s="972"/>
      <c r="F187" s="972"/>
      <c r="G187" s="972"/>
      <c r="H187" s="972"/>
      <c r="I187" s="972"/>
      <c r="J187" s="972"/>
      <c r="K187" s="972"/>
      <c r="L187" s="972"/>
      <c r="M187" s="972"/>
      <c r="N187" s="973"/>
    </row>
    <row r="188" spans="1:14" s="28" customFormat="1" ht="19.5">
      <c r="A188" s="859" t="s">
        <v>12</v>
      </c>
      <c r="B188" s="5" t="s">
        <v>23</v>
      </c>
      <c r="C188" s="23"/>
      <c r="D188" s="432"/>
      <c r="E188" s="23"/>
      <c r="F188" s="23"/>
      <c r="G188" s="23"/>
      <c r="H188" s="23"/>
      <c r="I188" s="23"/>
      <c r="J188" s="30"/>
      <c r="K188" s="433"/>
      <c r="L188" s="4"/>
      <c r="M188" s="4"/>
      <c r="N188" s="26"/>
    </row>
    <row r="189" spans="1:14" s="28" customFormat="1">
      <c r="A189" s="860"/>
      <c r="B189" s="6" t="s">
        <v>24</v>
      </c>
      <c r="C189" s="9"/>
      <c r="D189" s="434"/>
      <c r="E189" s="9"/>
      <c r="F189" s="9"/>
      <c r="G189" s="9"/>
      <c r="H189" s="9"/>
      <c r="I189" s="9"/>
      <c r="J189" s="33"/>
      <c r="K189" s="435"/>
      <c r="L189" s="7"/>
      <c r="M189" s="7"/>
      <c r="N189" s="8"/>
    </row>
    <row r="190" spans="1:14" s="28" customFormat="1" ht="19.5">
      <c r="A190" s="12"/>
      <c r="B190" s="13" t="s">
        <v>14</v>
      </c>
      <c r="C190" s="1194" t="s">
        <v>15</v>
      </c>
      <c r="D190" s="1194"/>
      <c r="E190" s="1194"/>
      <c r="F190" s="1194"/>
      <c r="G190" s="1194"/>
      <c r="H190" s="1194"/>
      <c r="I190" s="1194"/>
      <c r="J190" s="1194"/>
      <c r="K190" s="926"/>
      <c r="L190" s="926"/>
      <c r="M190" s="926"/>
      <c r="N190" s="927"/>
    </row>
    <row r="191" spans="1:14" s="28" customFormat="1" ht="22.5">
      <c r="A191" s="873" t="s">
        <v>16</v>
      </c>
      <c r="B191" s="888" t="s">
        <v>33</v>
      </c>
      <c r="C191" s="414"/>
      <c r="D191" s="415" t="s">
        <v>17</v>
      </c>
      <c r="E191" s="56"/>
      <c r="F191" s="56"/>
      <c r="G191" s="416">
        <f t="shared" ref="G191" si="68">SUM(G192:G194)</f>
        <v>0</v>
      </c>
      <c r="H191" s="56"/>
      <c r="I191" s="56"/>
      <c r="J191" s="1184"/>
      <c r="K191" s="429">
        <f t="shared" ref="K191:M191" si="69">SUM(K192:K194)</f>
        <v>0</v>
      </c>
      <c r="L191" s="56">
        <f t="shared" si="69"/>
        <v>0</v>
      </c>
      <c r="M191" s="56">
        <f t="shared" si="69"/>
        <v>0</v>
      </c>
      <c r="N191" s="66">
        <f>E191+H191+I191+K191+L191+M191</f>
        <v>0</v>
      </c>
    </row>
    <row r="192" spans="1:14" s="28" customFormat="1" ht="23.25">
      <c r="A192" s="873"/>
      <c r="B192" s="893"/>
      <c r="C192" s="418"/>
      <c r="D192" s="419" t="s">
        <v>18</v>
      </c>
      <c r="E192" s="197"/>
      <c r="F192" s="197"/>
      <c r="G192" s="420"/>
      <c r="H192" s="421"/>
      <c r="I192" s="421"/>
      <c r="J192" s="1185"/>
      <c r="K192" s="430"/>
      <c r="L192" s="198"/>
      <c r="M192" s="198"/>
      <c r="N192" s="222">
        <f t="shared" ref="N192:N194" si="70">E192+H192+I192+K192+L192+M192</f>
        <v>0</v>
      </c>
    </row>
    <row r="193" spans="1:14" s="28" customFormat="1" ht="23.25">
      <c r="A193" s="873"/>
      <c r="B193" s="893"/>
      <c r="C193" s="418"/>
      <c r="D193" s="419" t="s">
        <v>10</v>
      </c>
      <c r="E193" s="197"/>
      <c r="F193" s="197"/>
      <c r="G193" s="420"/>
      <c r="H193" s="421"/>
      <c r="I193" s="421"/>
      <c r="J193" s="1185"/>
      <c r="K193" s="430"/>
      <c r="L193" s="198"/>
      <c r="M193" s="198"/>
      <c r="N193" s="222">
        <f t="shared" si="70"/>
        <v>0</v>
      </c>
    </row>
    <row r="194" spans="1:14" s="28" customFormat="1" ht="22.5">
      <c r="A194" s="873"/>
      <c r="B194" s="893"/>
      <c r="C194" s="423"/>
      <c r="D194" s="419" t="s">
        <v>11</v>
      </c>
      <c r="E194" s="197"/>
      <c r="F194" s="197"/>
      <c r="G194" s="420"/>
      <c r="H194" s="424"/>
      <c r="I194" s="424"/>
      <c r="J194" s="1186"/>
      <c r="K194" s="430"/>
      <c r="L194" s="198"/>
      <c r="M194" s="198"/>
      <c r="N194" s="66">
        <f t="shared" si="70"/>
        <v>0</v>
      </c>
    </row>
    <row r="195" spans="1:14" s="28" customFormat="1" ht="40.5">
      <c r="A195" s="937" t="str">
        <f>E170</f>
        <v>V</v>
      </c>
      <c r="B195" s="55" t="s">
        <v>51</v>
      </c>
      <c r="C195" s="939"/>
      <c r="D195" s="37" t="s">
        <v>9</v>
      </c>
      <c r="E195" s="203"/>
      <c r="F195" s="203"/>
      <c r="G195" s="203">
        <f t="shared" ref="G195" si="71">G196+G197+G198</f>
        <v>2.0470000000000002</v>
      </c>
      <c r="H195" s="203"/>
      <c r="I195" s="203"/>
      <c r="J195" s="941"/>
      <c r="K195" s="417">
        <f t="shared" ref="K195:N195" si="72">K196+K197+K198</f>
        <v>0</v>
      </c>
      <c r="L195" s="203">
        <f t="shared" si="72"/>
        <v>0</v>
      </c>
      <c r="M195" s="203">
        <f t="shared" si="72"/>
        <v>0</v>
      </c>
      <c r="N195" s="204">
        <f t="shared" si="72"/>
        <v>0</v>
      </c>
    </row>
    <row r="196" spans="1:14" s="28" customFormat="1">
      <c r="A196" s="937"/>
      <c r="B196" s="944" t="str">
        <f>F170</f>
        <v>ЭКОЛОГИЯ</v>
      </c>
      <c r="C196" s="939"/>
      <c r="D196" s="38" t="s">
        <v>18</v>
      </c>
      <c r="E196" s="205"/>
      <c r="F196" s="205"/>
      <c r="G196" s="205">
        <f>G176</f>
        <v>0</v>
      </c>
      <c r="H196" s="205"/>
      <c r="I196" s="205"/>
      <c r="J196" s="1204"/>
      <c r="K196" s="422"/>
      <c r="L196" s="206"/>
      <c r="M196" s="206"/>
      <c r="N196" s="436">
        <f t="shared" ref="N196:N198" si="73">E196+H196+I196+K196+L196+M196</f>
        <v>0</v>
      </c>
    </row>
    <row r="197" spans="1:14" s="28" customFormat="1">
      <c r="A197" s="937"/>
      <c r="B197" s="1129"/>
      <c r="C197" s="939"/>
      <c r="D197" s="38" t="s">
        <v>10</v>
      </c>
      <c r="E197" s="205"/>
      <c r="F197" s="205"/>
      <c r="G197" s="205">
        <f t="shared" ref="G197:G198" si="74">G177</f>
        <v>1.986</v>
      </c>
      <c r="H197" s="205"/>
      <c r="I197" s="205"/>
      <c r="J197" s="1204"/>
      <c r="K197" s="422"/>
      <c r="L197" s="206"/>
      <c r="M197" s="206"/>
      <c r="N197" s="436">
        <f t="shared" si="73"/>
        <v>0</v>
      </c>
    </row>
    <row r="198" spans="1:14" s="28" customFormat="1" ht="21" thickBot="1">
      <c r="A198" s="938"/>
      <c r="B198" s="1130"/>
      <c r="C198" s="940"/>
      <c r="D198" s="437" t="s">
        <v>11</v>
      </c>
      <c r="E198" s="438"/>
      <c r="F198" s="438"/>
      <c r="G198" s="205">
        <f t="shared" si="74"/>
        <v>6.0999999999999999E-2</v>
      </c>
      <c r="H198" s="207"/>
      <c r="I198" s="207"/>
      <c r="J198" s="1205"/>
      <c r="K198" s="422"/>
      <c r="L198" s="208"/>
      <c r="M198" s="208"/>
      <c r="N198" s="439">
        <f t="shared" si="73"/>
        <v>0</v>
      </c>
    </row>
    <row r="199" spans="1:14" s="28" customFormat="1" ht="27.75" thickBot="1">
      <c r="A199" s="51"/>
      <c r="B199" s="52"/>
      <c r="C199" s="52"/>
      <c r="D199" s="52"/>
      <c r="E199" s="77" t="s">
        <v>334</v>
      </c>
      <c r="F199" s="76" t="s">
        <v>57</v>
      </c>
      <c r="G199" s="78"/>
      <c r="H199" s="52"/>
      <c r="I199" s="52"/>
      <c r="J199" s="52"/>
      <c r="K199" s="408"/>
      <c r="L199" s="52"/>
      <c r="M199" s="52"/>
      <c r="N199" s="53"/>
    </row>
    <row r="200" spans="1:14" s="28" customFormat="1" ht="21" thickBot="1">
      <c r="A200" s="963" t="s">
        <v>31</v>
      </c>
      <c r="B200" s="964"/>
      <c r="C200" s="964"/>
      <c r="D200" s="964"/>
      <c r="E200" s="964"/>
      <c r="F200" s="964"/>
      <c r="G200" s="964"/>
      <c r="H200" s="964"/>
      <c r="I200" s="964"/>
      <c r="J200" s="964"/>
      <c r="K200" s="964"/>
      <c r="L200" s="964"/>
      <c r="M200" s="964"/>
      <c r="N200" s="974"/>
    </row>
    <row r="201" spans="1:14" s="28" customFormat="1" ht="19.5">
      <c r="A201" s="859" t="s">
        <v>12</v>
      </c>
      <c r="B201" s="5" t="s">
        <v>23</v>
      </c>
      <c r="C201" s="61"/>
      <c r="D201" s="62"/>
      <c r="E201" s="61"/>
      <c r="F201" s="61"/>
      <c r="G201" s="61"/>
      <c r="H201" s="61"/>
      <c r="I201" s="61"/>
      <c r="J201" s="63"/>
      <c r="K201" s="409"/>
      <c r="L201" s="64"/>
      <c r="M201" s="64"/>
      <c r="N201" s="65"/>
    </row>
    <row r="202" spans="1:14" s="28" customFormat="1">
      <c r="A202" s="962"/>
      <c r="B202" s="410" t="s">
        <v>24</v>
      </c>
      <c r="C202" s="20"/>
      <c r="D202" s="411"/>
      <c r="E202" s="20"/>
      <c r="F202" s="20"/>
      <c r="G202" s="20"/>
      <c r="H202" s="20"/>
      <c r="I202" s="20"/>
      <c r="J202" s="29"/>
      <c r="K202" s="412"/>
      <c r="L202" s="20"/>
      <c r="M202" s="20"/>
      <c r="N202" s="21"/>
    </row>
    <row r="203" spans="1:14" s="28" customFormat="1" ht="19.5">
      <c r="A203" s="10"/>
      <c r="B203" s="11" t="s">
        <v>14</v>
      </c>
      <c r="C203" s="1182" t="s">
        <v>15</v>
      </c>
      <c r="D203" s="1183"/>
      <c r="E203" s="1183"/>
      <c r="F203" s="1183"/>
      <c r="G203" s="1183"/>
      <c r="H203" s="1183"/>
      <c r="I203" s="1183"/>
      <c r="J203" s="1183"/>
      <c r="K203" s="1219"/>
      <c r="L203" s="1220"/>
      <c r="M203" s="1220"/>
      <c r="N203" s="1221"/>
    </row>
    <row r="204" spans="1:14" s="28" customFormat="1" ht="22.5">
      <c r="A204" s="872" t="s">
        <v>16</v>
      </c>
      <c r="B204" s="888" t="s">
        <v>33</v>
      </c>
      <c r="C204" s="414"/>
      <c r="D204" s="415" t="s">
        <v>17</v>
      </c>
      <c r="E204" s="56"/>
      <c r="F204" s="56"/>
      <c r="G204" s="416">
        <f t="shared" ref="G204" si="75">SUM(G205:G207)</f>
        <v>0</v>
      </c>
      <c r="H204" s="56"/>
      <c r="I204" s="56"/>
      <c r="J204" s="1184"/>
      <c r="K204" s="429">
        <f t="shared" ref="K204:M204" si="76">SUM(K205:K207)</f>
        <v>0</v>
      </c>
      <c r="L204" s="56">
        <f t="shared" si="76"/>
        <v>0</v>
      </c>
      <c r="M204" s="56">
        <f t="shared" si="76"/>
        <v>0</v>
      </c>
      <c r="N204" s="66">
        <f>E204+H204+I204+K204+L204+M204</f>
        <v>0</v>
      </c>
    </row>
    <row r="205" spans="1:14" s="28" customFormat="1" ht="23.25">
      <c r="A205" s="873"/>
      <c r="B205" s="893"/>
      <c r="C205" s="418"/>
      <c r="D205" s="419" t="s">
        <v>18</v>
      </c>
      <c r="E205" s="197"/>
      <c r="F205" s="197"/>
      <c r="G205" s="420"/>
      <c r="H205" s="421"/>
      <c r="I205" s="421"/>
      <c r="J205" s="1185"/>
      <c r="K205" s="430"/>
      <c r="L205" s="198"/>
      <c r="M205" s="198"/>
      <c r="N205" s="222">
        <f t="shared" ref="N205:N207" si="77">E205+H205+I205+K205+L205+M205</f>
        <v>0</v>
      </c>
    </row>
    <row r="206" spans="1:14" s="28" customFormat="1" ht="23.25">
      <c r="A206" s="873"/>
      <c r="B206" s="893"/>
      <c r="C206" s="418"/>
      <c r="D206" s="419" t="s">
        <v>10</v>
      </c>
      <c r="E206" s="197"/>
      <c r="F206" s="197"/>
      <c r="G206" s="420"/>
      <c r="H206" s="421"/>
      <c r="I206" s="421"/>
      <c r="J206" s="1185"/>
      <c r="K206" s="430"/>
      <c r="L206" s="198"/>
      <c r="M206" s="198"/>
      <c r="N206" s="222">
        <f t="shared" si="77"/>
        <v>0</v>
      </c>
    </row>
    <row r="207" spans="1:14" s="28" customFormat="1" ht="22.5">
      <c r="A207" s="874"/>
      <c r="B207" s="894"/>
      <c r="C207" s="423"/>
      <c r="D207" s="419" t="s">
        <v>11</v>
      </c>
      <c r="E207" s="197"/>
      <c r="F207" s="197"/>
      <c r="G207" s="420"/>
      <c r="H207" s="424"/>
      <c r="I207" s="424"/>
      <c r="J207" s="1186"/>
      <c r="K207" s="430"/>
      <c r="L207" s="198"/>
      <c r="M207" s="198"/>
      <c r="N207" s="66">
        <f t="shared" si="77"/>
        <v>0</v>
      </c>
    </row>
    <row r="208" spans="1:14" s="28" customFormat="1" ht="19.5">
      <c r="A208" s="860" t="s">
        <v>13</v>
      </c>
      <c r="B208" s="22" t="s">
        <v>23</v>
      </c>
      <c r="C208" s="31"/>
      <c r="D208" s="32"/>
      <c r="E208" s="200"/>
      <c r="F208" s="200"/>
      <c r="G208" s="200"/>
      <c r="H208" s="200"/>
      <c r="I208" s="200"/>
      <c r="J208" s="201"/>
      <c r="K208" s="448"/>
      <c r="L208" s="198"/>
      <c r="M208" s="198"/>
      <c r="N208" s="202"/>
    </row>
    <row r="209" spans="1:14" s="28" customFormat="1">
      <c r="A209" s="962"/>
      <c r="B209" s="410" t="s">
        <v>24</v>
      </c>
      <c r="C209" s="20"/>
      <c r="D209" s="411"/>
      <c r="E209" s="20"/>
      <c r="F209" s="20"/>
      <c r="G209" s="20"/>
      <c r="H209" s="20"/>
      <c r="I209" s="20"/>
      <c r="J209" s="29"/>
      <c r="K209" s="412"/>
      <c r="L209" s="20"/>
      <c r="M209" s="20"/>
      <c r="N209" s="21"/>
    </row>
    <row r="210" spans="1:14" s="28" customFormat="1" ht="19.5">
      <c r="A210" s="10"/>
      <c r="B210" s="11" t="s">
        <v>14</v>
      </c>
      <c r="C210" s="1182" t="s">
        <v>15</v>
      </c>
      <c r="D210" s="1183"/>
      <c r="E210" s="1183"/>
      <c r="F210" s="1183"/>
      <c r="G210" s="1183"/>
      <c r="H210" s="1183"/>
      <c r="I210" s="1183"/>
      <c r="J210" s="1183"/>
      <c r="K210" s="926"/>
      <c r="L210" s="926"/>
      <c r="M210" s="926"/>
      <c r="N210" s="927"/>
    </row>
    <row r="211" spans="1:14" s="28" customFormat="1" ht="22.5">
      <c r="A211" s="872" t="s">
        <v>28</v>
      </c>
      <c r="B211" s="888" t="s">
        <v>33</v>
      </c>
      <c r="C211" s="414"/>
      <c r="D211" s="415" t="s">
        <v>17</v>
      </c>
      <c r="E211" s="56"/>
      <c r="F211" s="56"/>
      <c r="G211" s="416">
        <f t="shared" ref="G211" si="78">SUM(G212:G214)</f>
        <v>0</v>
      </c>
      <c r="H211" s="56"/>
      <c r="I211" s="56"/>
      <c r="J211" s="1184"/>
      <c r="K211" s="429">
        <f t="shared" ref="K211:M211" si="79">SUM(K212:K214)</f>
        <v>0</v>
      </c>
      <c r="L211" s="56">
        <f t="shared" si="79"/>
        <v>0</v>
      </c>
      <c r="M211" s="56">
        <f t="shared" si="79"/>
        <v>0</v>
      </c>
      <c r="N211" s="66">
        <f>E211+H211+I211+K211+L211+M211</f>
        <v>0</v>
      </c>
    </row>
    <row r="212" spans="1:14" s="28" customFormat="1" ht="23.25">
      <c r="A212" s="873"/>
      <c r="B212" s="893"/>
      <c r="C212" s="418"/>
      <c r="D212" s="419" t="s">
        <v>18</v>
      </c>
      <c r="E212" s="197"/>
      <c r="F212" s="197"/>
      <c r="G212" s="420"/>
      <c r="H212" s="421"/>
      <c r="I212" s="421"/>
      <c r="J212" s="1185"/>
      <c r="K212" s="430"/>
      <c r="L212" s="198"/>
      <c r="M212" s="198"/>
      <c r="N212" s="222">
        <f t="shared" ref="N212:N214" si="80">E212+H212+I212+K212+L212+M212</f>
        <v>0</v>
      </c>
    </row>
    <row r="213" spans="1:14" s="28" customFormat="1" ht="23.25">
      <c r="A213" s="873"/>
      <c r="B213" s="893"/>
      <c r="C213" s="418"/>
      <c r="D213" s="419" t="s">
        <v>10</v>
      </c>
      <c r="E213" s="197"/>
      <c r="F213" s="197"/>
      <c r="G213" s="420"/>
      <c r="H213" s="421"/>
      <c r="I213" s="421"/>
      <c r="J213" s="1185"/>
      <c r="K213" s="430"/>
      <c r="L213" s="198"/>
      <c r="M213" s="198"/>
      <c r="N213" s="222">
        <f t="shared" si="80"/>
        <v>0</v>
      </c>
    </row>
    <row r="214" spans="1:14" s="28" customFormat="1" ht="22.5">
      <c r="A214" s="873"/>
      <c r="B214" s="894"/>
      <c r="C214" s="423"/>
      <c r="D214" s="419" t="s">
        <v>11</v>
      </c>
      <c r="E214" s="197"/>
      <c r="F214" s="197"/>
      <c r="G214" s="420"/>
      <c r="H214" s="424"/>
      <c r="I214" s="424"/>
      <c r="J214" s="1186"/>
      <c r="K214" s="430"/>
      <c r="L214" s="198"/>
      <c r="M214" s="198"/>
      <c r="N214" s="66">
        <f t="shared" si="80"/>
        <v>0</v>
      </c>
    </row>
    <row r="215" spans="1:14" s="28" customFormat="1" ht="39.75" thickBot="1">
      <c r="A215" s="323" t="s">
        <v>27</v>
      </c>
      <c r="B215" s="324" t="s">
        <v>29</v>
      </c>
      <c r="C215" s="325"/>
      <c r="D215" s="326"/>
      <c r="E215" s="335"/>
      <c r="F215" s="335"/>
      <c r="G215" s="335"/>
      <c r="H215" s="335"/>
      <c r="I215" s="335"/>
      <c r="J215" s="327"/>
      <c r="K215" s="431"/>
      <c r="L215" s="328"/>
      <c r="M215" s="328"/>
      <c r="N215" s="329"/>
    </row>
    <row r="216" spans="1:14" s="28" customFormat="1" ht="21" thickBot="1">
      <c r="A216" s="1020" t="s">
        <v>32</v>
      </c>
      <c r="B216" s="972"/>
      <c r="C216" s="972"/>
      <c r="D216" s="972"/>
      <c r="E216" s="972"/>
      <c r="F216" s="972"/>
      <c r="G216" s="972"/>
      <c r="H216" s="972"/>
      <c r="I216" s="972"/>
      <c r="J216" s="972"/>
      <c r="K216" s="972"/>
      <c r="L216" s="972"/>
      <c r="M216" s="972"/>
      <c r="N216" s="973"/>
    </row>
    <row r="217" spans="1:14" s="28" customFormat="1" ht="19.5">
      <c r="A217" s="859" t="s">
        <v>12</v>
      </c>
      <c r="B217" s="5" t="s">
        <v>23</v>
      </c>
      <c r="C217" s="23"/>
      <c r="D217" s="432"/>
      <c r="E217" s="23"/>
      <c r="F217" s="23"/>
      <c r="G217" s="23"/>
      <c r="H217" s="23"/>
      <c r="I217" s="23"/>
      <c r="J217" s="30"/>
      <c r="K217" s="433"/>
      <c r="L217" s="4"/>
      <c r="M217" s="4"/>
      <c r="N217" s="26"/>
    </row>
    <row r="218" spans="1:14" s="28" customFormat="1">
      <c r="A218" s="860"/>
      <c r="B218" s="6" t="s">
        <v>24</v>
      </c>
      <c r="C218" s="9"/>
      <c r="D218" s="434"/>
      <c r="E218" s="9"/>
      <c r="F218" s="9"/>
      <c r="G218" s="9"/>
      <c r="H218" s="9"/>
      <c r="I218" s="9"/>
      <c r="J218" s="33"/>
      <c r="K218" s="435"/>
      <c r="L218" s="7"/>
      <c r="M218" s="7"/>
      <c r="N218" s="8"/>
    </row>
    <row r="219" spans="1:14" s="28" customFormat="1" ht="19.5">
      <c r="A219" s="12"/>
      <c r="B219" s="13" t="s">
        <v>14</v>
      </c>
      <c r="C219" s="1194" t="s">
        <v>15</v>
      </c>
      <c r="D219" s="1194"/>
      <c r="E219" s="1194"/>
      <c r="F219" s="1194"/>
      <c r="G219" s="1194"/>
      <c r="H219" s="1194"/>
      <c r="I219" s="1194"/>
      <c r="J219" s="1194"/>
      <c r="K219" s="926"/>
      <c r="L219" s="926"/>
      <c r="M219" s="926"/>
      <c r="N219" s="927"/>
    </row>
    <row r="220" spans="1:14" s="28" customFormat="1" ht="22.5">
      <c r="A220" s="873" t="s">
        <v>16</v>
      </c>
      <c r="B220" s="888" t="s">
        <v>33</v>
      </c>
      <c r="C220" s="414"/>
      <c r="D220" s="415" t="s">
        <v>17</v>
      </c>
      <c r="E220" s="56"/>
      <c r="F220" s="56"/>
      <c r="G220" s="416">
        <f t="shared" ref="G220" si="81">SUM(G221:G223)</f>
        <v>0</v>
      </c>
      <c r="H220" s="56"/>
      <c r="I220" s="56"/>
      <c r="J220" s="1184"/>
      <c r="K220" s="429">
        <f t="shared" ref="K220:M220" si="82">SUM(K221:K223)</f>
        <v>0</v>
      </c>
      <c r="L220" s="56">
        <f t="shared" si="82"/>
        <v>0</v>
      </c>
      <c r="M220" s="56">
        <f t="shared" si="82"/>
        <v>0</v>
      </c>
      <c r="N220" s="66">
        <f>E220+H220+I220+K220+L220+M220</f>
        <v>0</v>
      </c>
    </row>
    <row r="221" spans="1:14" s="28" customFormat="1" ht="23.25">
      <c r="A221" s="873"/>
      <c r="B221" s="893"/>
      <c r="C221" s="418"/>
      <c r="D221" s="419" t="s">
        <v>18</v>
      </c>
      <c r="E221" s="197"/>
      <c r="F221" s="197"/>
      <c r="G221" s="420"/>
      <c r="H221" s="421"/>
      <c r="I221" s="421"/>
      <c r="J221" s="1185"/>
      <c r="K221" s="430"/>
      <c r="L221" s="198"/>
      <c r="M221" s="198"/>
      <c r="N221" s="222">
        <f t="shared" ref="N221:N223" si="83">E221+H221+I221+K221+L221+M221</f>
        <v>0</v>
      </c>
    </row>
    <row r="222" spans="1:14" s="28" customFormat="1" ht="23.25">
      <c r="A222" s="873"/>
      <c r="B222" s="893"/>
      <c r="C222" s="418"/>
      <c r="D222" s="419" t="s">
        <v>10</v>
      </c>
      <c r="E222" s="197"/>
      <c r="F222" s="197"/>
      <c r="G222" s="420"/>
      <c r="H222" s="421"/>
      <c r="I222" s="421"/>
      <c r="J222" s="1185"/>
      <c r="K222" s="430"/>
      <c r="L222" s="198"/>
      <c r="M222" s="198"/>
      <c r="N222" s="222">
        <f t="shared" si="83"/>
        <v>0</v>
      </c>
    </row>
    <row r="223" spans="1:14" s="28" customFormat="1" ht="22.5">
      <c r="A223" s="873"/>
      <c r="B223" s="893"/>
      <c r="C223" s="423"/>
      <c r="D223" s="419" t="s">
        <v>11</v>
      </c>
      <c r="E223" s="197"/>
      <c r="F223" s="197"/>
      <c r="G223" s="420"/>
      <c r="H223" s="424"/>
      <c r="I223" s="424"/>
      <c r="J223" s="1186"/>
      <c r="K223" s="430"/>
      <c r="L223" s="198"/>
      <c r="M223" s="198"/>
      <c r="N223" s="66">
        <f t="shared" si="83"/>
        <v>0</v>
      </c>
    </row>
    <row r="224" spans="1:14" s="28" customFormat="1" ht="40.5">
      <c r="A224" s="937" t="str">
        <f>E199</f>
        <v>VI</v>
      </c>
      <c r="B224" s="55" t="s">
        <v>51</v>
      </c>
      <c r="C224" s="939"/>
      <c r="D224" s="37" t="s">
        <v>9</v>
      </c>
      <c r="E224" s="203"/>
      <c r="F224" s="203"/>
      <c r="G224" s="203">
        <f t="shared" ref="G224" si="84">G225+G226+G227</f>
        <v>0</v>
      </c>
      <c r="H224" s="203"/>
      <c r="I224" s="203"/>
      <c r="J224" s="1081" t="s">
        <v>282</v>
      </c>
      <c r="K224" s="417">
        <f t="shared" ref="K224:N224" si="85">K225+K226+K227</f>
        <v>0</v>
      </c>
      <c r="L224" s="203">
        <f t="shared" si="85"/>
        <v>0</v>
      </c>
      <c r="M224" s="203">
        <f t="shared" si="85"/>
        <v>0</v>
      </c>
      <c r="N224" s="204">
        <f t="shared" si="85"/>
        <v>0</v>
      </c>
    </row>
    <row r="225" spans="1:14" s="28" customFormat="1">
      <c r="A225" s="937"/>
      <c r="B225" s="944" t="str">
        <f>F199</f>
        <v>БЕЗОПАСНЫЕ И КАЧЕСТВЕННЫЕ АВТОМОБИЛЬНЫЕ ДОРОГИ</v>
      </c>
      <c r="C225" s="939"/>
      <c r="D225" s="38" t="s">
        <v>18</v>
      </c>
      <c r="E225" s="205"/>
      <c r="F225" s="205"/>
      <c r="G225" s="205"/>
      <c r="H225" s="205"/>
      <c r="I225" s="205"/>
      <c r="J225" s="935"/>
      <c r="K225" s="422"/>
      <c r="L225" s="206"/>
      <c r="M225" s="206"/>
      <c r="N225" s="436">
        <f t="shared" ref="N225:N227" si="86">E225+H225+I225+K225+L225+M225</f>
        <v>0</v>
      </c>
    </row>
    <row r="226" spans="1:14" s="28" customFormat="1">
      <c r="A226" s="937"/>
      <c r="B226" s="1129"/>
      <c r="C226" s="939"/>
      <c r="D226" s="38" t="s">
        <v>10</v>
      </c>
      <c r="E226" s="205"/>
      <c r="F226" s="205"/>
      <c r="G226" s="205"/>
      <c r="H226" s="205"/>
      <c r="I226" s="205"/>
      <c r="J226" s="935"/>
      <c r="K226" s="422"/>
      <c r="L226" s="206"/>
      <c r="M226" s="206"/>
      <c r="N226" s="436">
        <f t="shared" si="86"/>
        <v>0</v>
      </c>
    </row>
    <row r="227" spans="1:14" s="28" customFormat="1" ht="37.5" customHeight="1" thickBot="1">
      <c r="A227" s="938"/>
      <c r="B227" s="1130"/>
      <c r="C227" s="940"/>
      <c r="D227" s="437" t="s">
        <v>11</v>
      </c>
      <c r="E227" s="438"/>
      <c r="F227" s="438"/>
      <c r="G227" s="438"/>
      <c r="H227" s="207"/>
      <c r="I227" s="207"/>
      <c r="J227" s="1082"/>
      <c r="K227" s="422"/>
      <c r="L227" s="208"/>
      <c r="M227" s="208"/>
      <c r="N227" s="439">
        <f t="shared" si="86"/>
        <v>0</v>
      </c>
    </row>
    <row r="228" spans="1:14" s="28" customFormat="1" ht="27.75" thickBot="1">
      <c r="A228" s="51"/>
      <c r="B228" s="52"/>
      <c r="C228" s="52"/>
      <c r="D228" s="52"/>
      <c r="E228" s="77" t="s">
        <v>335</v>
      </c>
      <c r="F228" s="76" t="s">
        <v>58</v>
      </c>
      <c r="G228" s="78"/>
      <c r="H228" s="52"/>
      <c r="I228" s="52"/>
      <c r="J228" s="52"/>
      <c r="K228" s="408"/>
      <c r="L228" s="52"/>
      <c r="M228" s="52"/>
      <c r="N228" s="53"/>
    </row>
    <row r="229" spans="1:14" s="28" customFormat="1" ht="21" thickBot="1">
      <c r="A229" s="963" t="s">
        <v>31</v>
      </c>
      <c r="B229" s="964"/>
      <c r="C229" s="964"/>
      <c r="D229" s="964"/>
      <c r="E229" s="964"/>
      <c r="F229" s="964"/>
      <c r="G229" s="964"/>
      <c r="H229" s="964"/>
      <c r="I229" s="964"/>
      <c r="J229" s="964"/>
      <c r="K229" s="964"/>
      <c r="L229" s="964"/>
      <c r="M229" s="964"/>
      <c r="N229" s="974"/>
    </row>
    <row r="230" spans="1:14" s="28" customFormat="1" ht="19.5">
      <c r="A230" s="859" t="s">
        <v>12</v>
      </c>
      <c r="B230" s="5" t="s">
        <v>23</v>
      </c>
      <c r="C230" s="61"/>
      <c r="D230" s="62"/>
      <c r="E230" s="61"/>
      <c r="F230" s="61"/>
      <c r="G230" s="61"/>
      <c r="H230" s="61"/>
      <c r="I230" s="61"/>
      <c r="J230" s="63"/>
      <c r="K230" s="409"/>
      <c r="L230" s="64"/>
      <c r="M230" s="64"/>
      <c r="N230" s="65"/>
    </row>
    <row r="231" spans="1:14" s="28" customFormat="1">
      <c r="A231" s="962"/>
      <c r="B231" s="410" t="s">
        <v>24</v>
      </c>
      <c r="C231" s="20"/>
      <c r="D231" s="411"/>
      <c r="E231" s="20"/>
      <c r="F231" s="20"/>
      <c r="G231" s="20"/>
      <c r="H231" s="20"/>
      <c r="I231" s="20"/>
      <c r="J231" s="29"/>
      <c r="K231" s="412"/>
      <c r="L231" s="20"/>
      <c r="M231" s="20"/>
      <c r="N231" s="21"/>
    </row>
    <row r="232" spans="1:14" s="28" customFormat="1" ht="19.5">
      <c r="A232" s="10"/>
      <c r="B232" s="11" t="s">
        <v>14</v>
      </c>
      <c r="C232" s="1182" t="s">
        <v>15</v>
      </c>
      <c r="D232" s="1183"/>
      <c r="E232" s="1183"/>
      <c r="F232" s="1183"/>
      <c r="G232" s="1183"/>
      <c r="H232" s="1183"/>
      <c r="I232" s="1183"/>
      <c r="J232" s="1183"/>
      <c r="K232" s="926"/>
      <c r="L232" s="926"/>
      <c r="M232" s="926"/>
      <c r="N232" s="927"/>
    </row>
    <row r="233" spans="1:14" s="28" customFormat="1" ht="22.5">
      <c r="A233" s="872" t="s">
        <v>16</v>
      </c>
      <c r="B233" s="888" t="s">
        <v>33</v>
      </c>
      <c r="C233" s="414"/>
      <c r="D233" s="415" t="s">
        <v>17</v>
      </c>
      <c r="E233" s="56"/>
      <c r="F233" s="56"/>
      <c r="G233" s="416">
        <f t="shared" ref="G233" si="87">SUM(G234:G236)</f>
        <v>0</v>
      </c>
      <c r="H233" s="56"/>
      <c r="I233" s="56"/>
      <c r="J233" s="1184"/>
      <c r="K233" s="429">
        <f t="shared" ref="K233:M233" si="88">SUM(K234:K236)</f>
        <v>0</v>
      </c>
      <c r="L233" s="56">
        <f t="shared" si="88"/>
        <v>0</v>
      </c>
      <c r="M233" s="56">
        <f t="shared" si="88"/>
        <v>0</v>
      </c>
      <c r="N233" s="66">
        <f>E233+H233+I233+K233+L233+M233</f>
        <v>0</v>
      </c>
    </row>
    <row r="234" spans="1:14" s="28" customFormat="1" ht="23.25">
      <c r="A234" s="873"/>
      <c r="B234" s="893"/>
      <c r="C234" s="418"/>
      <c r="D234" s="419" t="s">
        <v>18</v>
      </c>
      <c r="E234" s="197"/>
      <c r="F234" s="197"/>
      <c r="G234" s="420"/>
      <c r="H234" s="421"/>
      <c r="I234" s="421"/>
      <c r="J234" s="1185"/>
      <c r="K234" s="430"/>
      <c r="L234" s="198"/>
      <c r="M234" s="198"/>
      <c r="N234" s="222">
        <f t="shared" ref="N234:N236" si="89">E234+H234+I234+K234+L234+M234</f>
        <v>0</v>
      </c>
    </row>
    <row r="235" spans="1:14" s="28" customFormat="1" ht="23.25">
      <c r="A235" s="873"/>
      <c r="B235" s="893"/>
      <c r="C235" s="418"/>
      <c r="D235" s="419" t="s">
        <v>10</v>
      </c>
      <c r="E235" s="197"/>
      <c r="F235" s="197"/>
      <c r="G235" s="420"/>
      <c r="H235" s="421"/>
      <c r="I235" s="421"/>
      <c r="J235" s="1185"/>
      <c r="K235" s="430"/>
      <c r="L235" s="198"/>
      <c r="M235" s="198"/>
      <c r="N235" s="222">
        <f t="shared" si="89"/>
        <v>0</v>
      </c>
    </row>
    <row r="236" spans="1:14" s="28" customFormat="1" ht="22.5">
      <c r="A236" s="874"/>
      <c r="B236" s="894"/>
      <c r="C236" s="423"/>
      <c r="D236" s="419" t="s">
        <v>11</v>
      </c>
      <c r="E236" s="197"/>
      <c r="F236" s="197"/>
      <c r="G236" s="420"/>
      <c r="H236" s="424"/>
      <c r="I236" s="424"/>
      <c r="J236" s="1186"/>
      <c r="K236" s="430"/>
      <c r="L236" s="198"/>
      <c r="M236" s="198"/>
      <c r="N236" s="66">
        <f t="shared" si="89"/>
        <v>0</v>
      </c>
    </row>
    <row r="237" spans="1:14" s="28" customFormat="1" ht="19.5">
      <c r="A237" s="860" t="s">
        <v>13</v>
      </c>
      <c r="B237" s="22" t="s">
        <v>23</v>
      </c>
      <c r="C237" s="31"/>
      <c r="D237" s="32"/>
      <c r="E237" s="200"/>
      <c r="F237" s="200"/>
      <c r="G237" s="200"/>
      <c r="H237" s="200"/>
      <c r="I237" s="200"/>
      <c r="J237" s="201"/>
      <c r="K237" s="448"/>
      <c r="L237" s="198"/>
      <c r="M237" s="198"/>
      <c r="N237" s="202"/>
    </row>
    <row r="238" spans="1:14" s="28" customFormat="1">
      <c r="A238" s="962"/>
      <c r="B238" s="410" t="s">
        <v>24</v>
      </c>
      <c r="C238" s="20"/>
      <c r="D238" s="411"/>
      <c r="E238" s="20"/>
      <c r="F238" s="20"/>
      <c r="G238" s="20"/>
      <c r="H238" s="20"/>
      <c r="I238" s="20"/>
      <c r="J238" s="29"/>
      <c r="K238" s="412"/>
      <c r="L238" s="20"/>
      <c r="M238" s="20"/>
      <c r="N238" s="21"/>
    </row>
    <row r="239" spans="1:14" s="28" customFormat="1" ht="19.5">
      <c r="A239" s="10"/>
      <c r="B239" s="11" t="s">
        <v>14</v>
      </c>
      <c r="C239" s="1182" t="s">
        <v>15</v>
      </c>
      <c r="D239" s="1183"/>
      <c r="E239" s="1183"/>
      <c r="F239" s="1183"/>
      <c r="G239" s="1183"/>
      <c r="H239" s="1183"/>
      <c r="I239" s="1183"/>
      <c r="J239" s="1183"/>
      <c r="K239" s="926"/>
      <c r="L239" s="926"/>
      <c r="M239" s="926"/>
      <c r="N239" s="927"/>
    </row>
    <row r="240" spans="1:14" s="28" customFormat="1" ht="22.5">
      <c r="A240" s="872" t="s">
        <v>28</v>
      </c>
      <c r="B240" s="888" t="s">
        <v>33</v>
      </c>
      <c r="C240" s="414"/>
      <c r="D240" s="415" t="s">
        <v>17</v>
      </c>
      <c r="E240" s="56"/>
      <c r="F240" s="56"/>
      <c r="G240" s="416">
        <f t="shared" ref="G240" si="90">SUM(G241:G243)</f>
        <v>0</v>
      </c>
      <c r="H240" s="56"/>
      <c r="I240" s="56"/>
      <c r="J240" s="1184"/>
      <c r="K240" s="429">
        <f t="shared" ref="K240:M240" si="91">SUM(K241:K243)</f>
        <v>0</v>
      </c>
      <c r="L240" s="56">
        <f t="shared" si="91"/>
        <v>0</v>
      </c>
      <c r="M240" s="56">
        <f t="shared" si="91"/>
        <v>0</v>
      </c>
      <c r="N240" s="66">
        <f>E240+H240+I240+K240+L240+M240</f>
        <v>0</v>
      </c>
    </row>
    <row r="241" spans="1:14" s="28" customFormat="1" ht="23.25">
      <c r="A241" s="873"/>
      <c r="B241" s="893"/>
      <c r="C241" s="418"/>
      <c r="D241" s="419" t="s">
        <v>18</v>
      </c>
      <c r="E241" s="197"/>
      <c r="F241" s="197"/>
      <c r="G241" s="420"/>
      <c r="H241" s="421"/>
      <c r="I241" s="421"/>
      <c r="J241" s="1185"/>
      <c r="K241" s="430"/>
      <c r="L241" s="198"/>
      <c r="M241" s="198"/>
      <c r="N241" s="222">
        <f t="shared" ref="N241:N243" si="92">E241+H241+I241+K241+L241+M241</f>
        <v>0</v>
      </c>
    </row>
    <row r="242" spans="1:14" s="28" customFormat="1" ht="23.25">
      <c r="A242" s="873"/>
      <c r="B242" s="893"/>
      <c r="C242" s="418"/>
      <c r="D242" s="419" t="s">
        <v>10</v>
      </c>
      <c r="E242" s="197"/>
      <c r="F242" s="197"/>
      <c r="G242" s="420"/>
      <c r="H242" s="421"/>
      <c r="I242" s="421"/>
      <c r="J242" s="1185"/>
      <c r="K242" s="430"/>
      <c r="L242" s="198"/>
      <c r="M242" s="198"/>
      <c r="N242" s="222">
        <f t="shared" si="92"/>
        <v>0</v>
      </c>
    </row>
    <row r="243" spans="1:14" s="28" customFormat="1" ht="22.5">
      <c r="A243" s="873"/>
      <c r="B243" s="894"/>
      <c r="C243" s="423"/>
      <c r="D243" s="419" t="s">
        <v>11</v>
      </c>
      <c r="E243" s="197"/>
      <c r="F243" s="197"/>
      <c r="G243" s="420"/>
      <c r="H243" s="424"/>
      <c r="I243" s="424"/>
      <c r="J243" s="1186"/>
      <c r="K243" s="430"/>
      <c r="L243" s="198"/>
      <c r="M243" s="198"/>
      <c r="N243" s="66">
        <f t="shared" si="92"/>
        <v>0</v>
      </c>
    </row>
    <row r="244" spans="1:14" s="28" customFormat="1" ht="39.75" thickBot="1">
      <c r="A244" s="323" t="s">
        <v>27</v>
      </c>
      <c r="B244" s="324" t="s">
        <v>29</v>
      </c>
      <c r="C244" s="325"/>
      <c r="D244" s="326"/>
      <c r="E244" s="335"/>
      <c r="F244" s="335"/>
      <c r="G244" s="335"/>
      <c r="H244" s="335"/>
      <c r="I244" s="335"/>
      <c r="J244" s="327"/>
      <c r="K244" s="431"/>
      <c r="L244" s="328"/>
      <c r="M244" s="328"/>
      <c r="N244" s="329"/>
    </row>
    <row r="245" spans="1:14" s="28" customFormat="1" ht="21" thickBot="1">
      <c r="A245" s="1020" t="s">
        <v>32</v>
      </c>
      <c r="B245" s="972"/>
      <c r="C245" s="972"/>
      <c r="D245" s="972"/>
      <c r="E245" s="972"/>
      <c r="F245" s="972"/>
      <c r="G245" s="972"/>
      <c r="H245" s="972"/>
      <c r="I245" s="972"/>
      <c r="J245" s="972"/>
      <c r="K245" s="972"/>
      <c r="L245" s="972"/>
      <c r="M245" s="972"/>
      <c r="N245" s="973"/>
    </row>
    <row r="246" spans="1:14" s="28" customFormat="1" ht="19.5">
      <c r="A246" s="859" t="s">
        <v>12</v>
      </c>
      <c r="B246" s="5" t="s">
        <v>23</v>
      </c>
      <c r="C246" s="23"/>
      <c r="D246" s="432"/>
      <c r="E246" s="23"/>
      <c r="F246" s="23"/>
      <c r="G246" s="23"/>
      <c r="H246" s="23"/>
      <c r="I246" s="23"/>
      <c r="J246" s="30"/>
      <c r="K246" s="433"/>
      <c r="L246" s="4"/>
      <c r="M246" s="4"/>
      <c r="N246" s="26"/>
    </row>
    <row r="247" spans="1:14" s="28" customFormat="1">
      <c r="A247" s="860"/>
      <c r="B247" s="6" t="s">
        <v>24</v>
      </c>
      <c r="C247" s="9"/>
      <c r="D247" s="434"/>
      <c r="E247" s="9"/>
      <c r="F247" s="9"/>
      <c r="G247" s="9"/>
      <c r="H247" s="9"/>
      <c r="I247" s="9"/>
      <c r="J247" s="33"/>
      <c r="K247" s="435"/>
      <c r="L247" s="7"/>
      <c r="M247" s="7"/>
      <c r="N247" s="8"/>
    </row>
    <row r="248" spans="1:14" s="28" customFormat="1" ht="19.5">
      <c r="A248" s="12"/>
      <c r="B248" s="13" t="s">
        <v>14</v>
      </c>
      <c r="C248" s="1194" t="s">
        <v>15</v>
      </c>
      <c r="D248" s="1194"/>
      <c r="E248" s="1194"/>
      <c r="F248" s="1194"/>
      <c r="G248" s="1194"/>
      <c r="H248" s="1194"/>
      <c r="I248" s="1194"/>
      <c r="J248" s="1194"/>
      <c r="K248" s="926"/>
      <c r="L248" s="926"/>
      <c r="M248" s="926"/>
      <c r="N248" s="927"/>
    </row>
    <row r="249" spans="1:14" s="28" customFormat="1" ht="22.5">
      <c r="A249" s="873" t="s">
        <v>16</v>
      </c>
      <c r="B249" s="888" t="s">
        <v>33</v>
      </c>
      <c r="C249" s="414"/>
      <c r="D249" s="415" t="s">
        <v>17</v>
      </c>
      <c r="E249" s="56"/>
      <c r="F249" s="56"/>
      <c r="G249" s="416">
        <f t="shared" ref="G249" si="93">SUM(G250:G252)</f>
        <v>0</v>
      </c>
      <c r="H249" s="56"/>
      <c r="I249" s="56"/>
      <c r="J249" s="1184"/>
      <c r="K249" s="429">
        <f t="shared" ref="K249:M249" si="94">SUM(K250:K252)</f>
        <v>0</v>
      </c>
      <c r="L249" s="56">
        <f t="shared" si="94"/>
        <v>0</v>
      </c>
      <c r="M249" s="56">
        <f t="shared" si="94"/>
        <v>0</v>
      </c>
      <c r="N249" s="66">
        <f>E249+H249+I249+K249+L249+M249</f>
        <v>0</v>
      </c>
    </row>
    <row r="250" spans="1:14" s="28" customFormat="1" ht="23.25">
      <c r="A250" s="873"/>
      <c r="B250" s="893"/>
      <c r="C250" s="418"/>
      <c r="D250" s="419" t="s">
        <v>18</v>
      </c>
      <c r="E250" s="197"/>
      <c r="F250" s="197"/>
      <c r="G250" s="420"/>
      <c r="H250" s="421"/>
      <c r="I250" s="421"/>
      <c r="J250" s="1185"/>
      <c r="K250" s="430"/>
      <c r="L250" s="198"/>
      <c r="M250" s="198"/>
      <c r="N250" s="222">
        <f t="shared" ref="N250:N252" si="95">E250+H250+I250+K250+L250+M250</f>
        <v>0</v>
      </c>
    </row>
    <row r="251" spans="1:14" s="28" customFormat="1" ht="23.25">
      <c r="A251" s="873"/>
      <c r="B251" s="893"/>
      <c r="C251" s="418"/>
      <c r="D251" s="419" t="s">
        <v>10</v>
      </c>
      <c r="E251" s="197"/>
      <c r="F251" s="197"/>
      <c r="G251" s="420"/>
      <c r="H251" s="421"/>
      <c r="I251" s="421"/>
      <c r="J251" s="1185"/>
      <c r="K251" s="430"/>
      <c r="L251" s="198"/>
      <c r="M251" s="198"/>
      <c r="N251" s="222">
        <f t="shared" si="95"/>
        <v>0</v>
      </c>
    </row>
    <row r="252" spans="1:14" s="28" customFormat="1" ht="22.5">
      <c r="A252" s="873"/>
      <c r="B252" s="893"/>
      <c r="C252" s="423"/>
      <c r="D252" s="419" t="s">
        <v>11</v>
      </c>
      <c r="E252" s="197"/>
      <c r="F252" s="197"/>
      <c r="G252" s="420"/>
      <c r="H252" s="424"/>
      <c r="I252" s="424"/>
      <c r="J252" s="1186"/>
      <c r="K252" s="430"/>
      <c r="L252" s="198"/>
      <c r="M252" s="198"/>
      <c r="N252" s="66">
        <f t="shared" si="95"/>
        <v>0</v>
      </c>
    </row>
    <row r="253" spans="1:14" s="28" customFormat="1" ht="40.5">
      <c r="A253" s="937" t="str">
        <f>E228</f>
        <v>VII</v>
      </c>
      <c r="B253" s="55" t="s">
        <v>51</v>
      </c>
      <c r="C253" s="939"/>
      <c r="D253" s="37" t="s">
        <v>9</v>
      </c>
      <c r="E253" s="203"/>
      <c r="F253" s="203"/>
      <c r="G253" s="203">
        <f t="shared" ref="G253" si="96">G254+G255+G256</f>
        <v>0</v>
      </c>
      <c r="H253" s="203"/>
      <c r="I253" s="203"/>
      <c r="J253" s="1081" t="s">
        <v>283</v>
      </c>
      <c r="K253" s="417">
        <f t="shared" ref="K253:N253" si="97">K254+K255+K256</f>
        <v>0</v>
      </c>
      <c r="L253" s="203">
        <f t="shared" si="97"/>
        <v>0</v>
      </c>
      <c r="M253" s="203">
        <f t="shared" si="97"/>
        <v>0</v>
      </c>
      <c r="N253" s="204">
        <f t="shared" si="97"/>
        <v>0</v>
      </c>
    </row>
    <row r="254" spans="1:14" s="28" customFormat="1">
      <c r="A254" s="937"/>
      <c r="B254" s="944" t="str">
        <f>F228</f>
        <v>ПРОИЗВОДИТЕЛЬНОСТЬ ТРУДА</v>
      </c>
      <c r="C254" s="939"/>
      <c r="D254" s="38" t="s">
        <v>18</v>
      </c>
      <c r="E254" s="205"/>
      <c r="F254" s="205"/>
      <c r="G254" s="205"/>
      <c r="H254" s="205"/>
      <c r="I254" s="205"/>
      <c r="J254" s="935"/>
      <c r="K254" s="422"/>
      <c r="L254" s="206"/>
      <c r="M254" s="206"/>
      <c r="N254" s="436">
        <f t="shared" ref="N254:N256" si="98">E254+H254+I254+K254+L254+M254</f>
        <v>0</v>
      </c>
    </row>
    <row r="255" spans="1:14" s="28" customFormat="1">
      <c r="A255" s="937"/>
      <c r="B255" s="1129"/>
      <c r="C255" s="939"/>
      <c r="D255" s="38" t="s">
        <v>10</v>
      </c>
      <c r="E255" s="205"/>
      <c r="F255" s="205"/>
      <c r="G255" s="205"/>
      <c r="H255" s="205"/>
      <c r="I255" s="205"/>
      <c r="J255" s="935"/>
      <c r="K255" s="422"/>
      <c r="L255" s="206"/>
      <c r="M255" s="206"/>
      <c r="N255" s="436">
        <f t="shared" si="98"/>
        <v>0</v>
      </c>
    </row>
    <row r="256" spans="1:14" s="28" customFormat="1" ht="21" thickBot="1">
      <c r="A256" s="938"/>
      <c r="B256" s="1130"/>
      <c r="C256" s="940"/>
      <c r="D256" s="437" t="s">
        <v>11</v>
      </c>
      <c r="E256" s="438"/>
      <c r="F256" s="438"/>
      <c r="G256" s="438"/>
      <c r="H256" s="207"/>
      <c r="I256" s="207"/>
      <c r="J256" s="1082"/>
      <c r="K256" s="422"/>
      <c r="L256" s="208"/>
      <c r="M256" s="208"/>
      <c r="N256" s="439">
        <f t="shared" si="98"/>
        <v>0</v>
      </c>
    </row>
    <row r="257" spans="1:14" s="28" customFormat="1" ht="27.75" thickBot="1">
      <c r="A257" s="51"/>
      <c r="B257" s="52"/>
      <c r="C257" s="52"/>
      <c r="D257" s="52"/>
      <c r="E257" s="77" t="s">
        <v>336</v>
      </c>
      <c r="F257" s="76" t="s">
        <v>59</v>
      </c>
      <c r="G257" s="78"/>
      <c r="H257" s="52"/>
      <c r="I257" s="52"/>
      <c r="J257" s="52"/>
      <c r="K257" s="408"/>
      <c r="L257" s="52"/>
      <c r="M257" s="52"/>
      <c r="N257" s="53"/>
    </row>
    <row r="258" spans="1:14" s="28" customFormat="1" ht="21" thickBot="1">
      <c r="A258" s="963" t="s">
        <v>31</v>
      </c>
      <c r="B258" s="964"/>
      <c r="C258" s="964"/>
      <c r="D258" s="964"/>
      <c r="E258" s="964"/>
      <c r="F258" s="964"/>
      <c r="G258" s="964"/>
      <c r="H258" s="964"/>
      <c r="I258" s="964"/>
      <c r="J258" s="964"/>
      <c r="K258" s="964"/>
      <c r="L258" s="964"/>
      <c r="M258" s="964"/>
      <c r="N258" s="974"/>
    </row>
    <row r="259" spans="1:14" s="28" customFormat="1" ht="19.5">
      <c r="A259" s="859" t="s">
        <v>12</v>
      </c>
      <c r="B259" s="5" t="s">
        <v>23</v>
      </c>
      <c r="C259" s="61"/>
      <c r="D259" s="62"/>
      <c r="E259" s="61"/>
      <c r="F259" s="61"/>
      <c r="G259" s="61"/>
      <c r="H259" s="61"/>
      <c r="I259" s="61"/>
      <c r="J259" s="63"/>
      <c r="K259" s="409"/>
      <c r="L259" s="64"/>
      <c r="M259" s="64"/>
      <c r="N259" s="65"/>
    </row>
    <row r="260" spans="1:14" s="28" customFormat="1">
      <c r="A260" s="962"/>
      <c r="B260" s="410" t="s">
        <v>24</v>
      </c>
      <c r="C260" s="20"/>
      <c r="D260" s="411"/>
      <c r="E260" s="20"/>
      <c r="F260" s="20"/>
      <c r="G260" s="20"/>
      <c r="H260" s="20"/>
      <c r="I260" s="20"/>
      <c r="J260" s="29"/>
      <c r="K260" s="412"/>
      <c r="L260" s="20"/>
      <c r="M260" s="20"/>
      <c r="N260" s="21"/>
    </row>
    <row r="261" spans="1:14" s="28" customFormat="1" ht="19.5">
      <c r="A261" s="10"/>
      <c r="B261" s="11" t="s">
        <v>14</v>
      </c>
      <c r="C261" s="1182" t="s">
        <v>15</v>
      </c>
      <c r="D261" s="1183"/>
      <c r="E261" s="1183"/>
      <c r="F261" s="1183"/>
      <c r="G261" s="1183"/>
      <c r="H261" s="1183"/>
      <c r="I261" s="1183"/>
      <c r="J261" s="1183"/>
      <c r="K261" s="926"/>
      <c r="L261" s="926"/>
      <c r="M261" s="926"/>
      <c r="N261" s="927"/>
    </row>
    <row r="262" spans="1:14" s="28" customFormat="1" ht="22.5">
      <c r="A262" s="872" t="s">
        <v>16</v>
      </c>
      <c r="B262" s="888" t="s">
        <v>33</v>
      </c>
      <c r="C262" s="414"/>
      <c r="D262" s="415" t="s">
        <v>17</v>
      </c>
      <c r="E262" s="56"/>
      <c r="F262" s="56"/>
      <c r="G262" s="416">
        <f t="shared" ref="G262" si="99">SUM(G263:G265)</f>
        <v>0</v>
      </c>
      <c r="H262" s="56"/>
      <c r="I262" s="56"/>
      <c r="J262" s="1184"/>
      <c r="K262" s="429">
        <f t="shared" ref="K262:M262" si="100">SUM(K263:K265)</f>
        <v>0</v>
      </c>
      <c r="L262" s="56">
        <f t="shared" si="100"/>
        <v>0</v>
      </c>
      <c r="M262" s="56">
        <f t="shared" si="100"/>
        <v>0</v>
      </c>
      <c r="N262" s="66">
        <f>E262+H262+I262+K262+L262+M262</f>
        <v>0</v>
      </c>
    </row>
    <row r="263" spans="1:14" s="28" customFormat="1" ht="23.25">
      <c r="A263" s="873"/>
      <c r="B263" s="893"/>
      <c r="C263" s="418"/>
      <c r="D263" s="419" t="s">
        <v>18</v>
      </c>
      <c r="E263" s="197"/>
      <c r="F263" s="197"/>
      <c r="G263" s="420"/>
      <c r="H263" s="421"/>
      <c r="I263" s="421"/>
      <c r="J263" s="1185"/>
      <c r="K263" s="430"/>
      <c r="L263" s="198"/>
      <c r="M263" s="198"/>
      <c r="N263" s="222">
        <f t="shared" ref="N263:N265" si="101">E263+H263+I263+K263+L263+M263</f>
        <v>0</v>
      </c>
    </row>
    <row r="264" spans="1:14" s="28" customFormat="1" ht="23.25">
      <c r="A264" s="873"/>
      <c r="B264" s="893"/>
      <c r="C264" s="418"/>
      <c r="D264" s="419" t="s">
        <v>10</v>
      </c>
      <c r="E264" s="197"/>
      <c r="F264" s="197"/>
      <c r="G264" s="420"/>
      <c r="H264" s="421"/>
      <c r="I264" s="421"/>
      <c r="J264" s="1185"/>
      <c r="K264" s="430"/>
      <c r="L264" s="198"/>
      <c r="M264" s="198"/>
      <c r="N264" s="222">
        <f t="shared" si="101"/>
        <v>0</v>
      </c>
    </row>
    <row r="265" spans="1:14" s="28" customFormat="1" ht="22.5">
      <c r="A265" s="874"/>
      <c r="B265" s="894"/>
      <c r="C265" s="423"/>
      <c r="D265" s="419" t="s">
        <v>11</v>
      </c>
      <c r="E265" s="197"/>
      <c r="F265" s="197"/>
      <c r="G265" s="420"/>
      <c r="H265" s="424"/>
      <c r="I265" s="424"/>
      <c r="J265" s="1186"/>
      <c r="K265" s="430"/>
      <c r="L265" s="198"/>
      <c r="M265" s="198"/>
      <c r="N265" s="66">
        <f t="shared" si="101"/>
        <v>0</v>
      </c>
    </row>
    <row r="266" spans="1:14" s="28" customFormat="1" ht="19.5">
      <c r="A266" s="860" t="s">
        <v>13</v>
      </c>
      <c r="B266" s="22" t="s">
        <v>23</v>
      </c>
      <c r="C266" s="31"/>
      <c r="D266" s="32"/>
      <c r="E266" s="200"/>
      <c r="F266" s="200"/>
      <c r="G266" s="200"/>
      <c r="H266" s="200"/>
      <c r="I266" s="200"/>
      <c r="J266" s="201"/>
      <c r="K266" s="448"/>
      <c r="L266" s="198"/>
      <c r="M266" s="198"/>
      <c r="N266" s="202"/>
    </row>
    <row r="267" spans="1:14" s="28" customFormat="1">
      <c r="A267" s="962"/>
      <c r="B267" s="410" t="s">
        <v>24</v>
      </c>
      <c r="C267" s="20"/>
      <c r="D267" s="411"/>
      <c r="E267" s="348"/>
      <c r="F267" s="348"/>
      <c r="G267" s="348"/>
      <c r="H267" s="348"/>
      <c r="I267" s="348"/>
      <c r="J267" s="426"/>
      <c r="K267" s="449"/>
      <c r="L267" s="348"/>
      <c r="M267" s="348"/>
      <c r="N267" s="428"/>
    </row>
    <row r="268" spans="1:14" s="28" customFormat="1" ht="19.5">
      <c r="A268" s="10"/>
      <c r="B268" s="11" t="s">
        <v>14</v>
      </c>
      <c r="C268" s="1182" t="s">
        <v>15</v>
      </c>
      <c r="D268" s="1183"/>
      <c r="E268" s="1183"/>
      <c r="F268" s="1183"/>
      <c r="G268" s="1183"/>
      <c r="H268" s="1183"/>
      <c r="I268" s="1183"/>
      <c r="J268" s="1183"/>
      <c r="K268" s="926"/>
      <c r="L268" s="926"/>
      <c r="M268" s="926"/>
      <c r="N268" s="927"/>
    </row>
    <row r="269" spans="1:14" s="28" customFormat="1" ht="22.5">
      <c r="A269" s="872" t="s">
        <v>28</v>
      </c>
      <c r="B269" s="888" t="s">
        <v>33</v>
      </c>
      <c r="C269" s="414"/>
      <c r="D269" s="415" t="s">
        <v>17</v>
      </c>
      <c r="E269" s="56"/>
      <c r="F269" s="56"/>
      <c r="G269" s="416">
        <f t="shared" ref="G269" si="102">SUM(G270:G272)</f>
        <v>0</v>
      </c>
      <c r="H269" s="56"/>
      <c r="I269" s="56"/>
      <c r="J269" s="1184"/>
      <c r="K269" s="429">
        <f t="shared" ref="K269:M269" si="103">SUM(K270:K272)</f>
        <v>0</v>
      </c>
      <c r="L269" s="56">
        <f t="shared" si="103"/>
        <v>0</v>
      </c>
      <c r="M269" s="56">
        <f t="shared" si="103"/>
        <v>0</v>
      </c>
      <c r="N269" s="66">
        <f>E269+H269+I269+K269+L269+M269</f>
        <v>0</v>
      </c>
    </row>
    <row r="270" spans="1:14" s="28" customFormat="1" ht="23.25">
      <c r="A270" s="873"/>
      <c r="B270" s="893"/>
      <c r="C270" s="418"/>
      <c r="D270" s="419" t="s">
        <v>18</v>
      </c>
      <c r="E270" s="197"/>
      <c r="F270" s="197"/>
      <c r="G270" s="420"/>
      <c r="H270" s="421"/>
      <c r="I270" s="421"/>
      <c r="J270" s="1185"/>
      <c r="K270" s="430"/>
      <c r="L270" s="198"/>
      <c r="M270" s="198"/>
      <c r="N270" s="222">
        <f t="shared" ref="N270:N272" si="104">E270+H270+I270+K270+L270+M270</f>
        <v>0</v>
      </c>
    </row>
    <row r="271" spans="1:14" s="28" customFormat="1" ht="23.25">
      <c r="A271" s="873"/>
      <c r="B271" s="893"/>
      <c r="C271" s="418"/>
      <c r="D271" s="419" t="s">
        <v>10</v>
      </c>
      <c r="E271" s="197"/>
      <c r="F271" s="197"/>
      <c r="G271" s="420"/>
      <c r="H271" s="421"/>
      <c r="I271" s="421"/>
      <c r="J271" s="1185"/>
      <c r="K271" s="430"/>
      <c r="L271" s="198"/>
      <c r="M271" s="198"/>
      <c r="N271" s="222">
        <f t="shared" si="104"/>
        <v>0</v>
      </c>
    </row>
    <row r="272" spans="1:14" s="28" customFormat="1" ht="22.5">
      <c r="A272" s="873"/>
      <c r="B272" s="894"/>
      <c r="C272" s="423"/>
      <c r="D272" s="419" t="s">
        <v>11</v>
      </c>
      <c r="E272" s="197"/>
      <c r="F272" s="197"/>
      <c r="G272" s="420"/>
      <c r="H272" s="424"/>
      <c r="I272" s="424"/>
      <c r="J272" s="1186"/>
      <c r="K272" s="430"/>
      <c r="L272" s="198"/>
      <c r="M272" s="198"/>
      <c r="N272" s="66">
        <f t="shared" si="104"/>
        <v>0</v>
      </c>
    </row>
    <row r="273" spans="1:15" s="28" customFormat="1" ht="39.75" thickBot="1">
      <c r="A273" s="323" t="s">
        <v>27</v>
      </c>
      <c r="B273" s="324" t="s">
        <v>29</v>
      </c>
      <c r="C273" s="325"/>
      <c r="D273" s="326"/>
      <c r="E273" s="335"/>
      <c r="F273" s="335"/>
      <c r="G273" s="335"/>
      <c r="H273" s="335"/>
      <c r="I273" s="335"/>
      <c r="J273" s="327"/>
      <c r="K273" s="431"/>
      <c r="L273" s="328"/>
      <c r="M273" s="328"/>
      <c r="N273" s="329"/>
    </row>
    <row r="274" spans="1:15" s="28" customFormat="1" ht="21" thickBot="1">
      <c r="A274" s="1020" t="s">
        <v>32</v>
      </c>
      <c r="B274" s="972"/>
      <c r="C274" s="972"/>
      <c r="D274" s="972"/>
      <c r="E274" s="972"/>
      <c r="F274" s="972"/>
      <c r="G274" s="972"/>
      <c r="H274" s="972"/>
      <c r="I274" s="972"/>
      <c r="J274" s="972"/>
      <c r="K274" s="972"/>
      <c r="L274" s="972"/>
      <c r="M274" s="972"/>
      <c r="N274" s="973"/>
    </row>
    <row r="275" spans="1:15" s="28" customFormat="1" ht="19.5">
      <c r="A275" s="859" t="s">
        <v>12</v>
      </c>
      <c r="B275" s="5" t="s">
        <v>23</v>
      </c>
      <c r="C275" s="23"/>
      <c r="D275" s="432"/>
      <c r="E275" s="23"/>
      <c r="F275" s="23"/>
      <c r="G275" s="23"/>
      <c r="H275" s="23"/>
      <c r="I275" s="23"/>
      <c r="J275" s="30"/>
      <c r="K275" s="433"/>
      <c r="L275" s="4"/>
      <c r="M275" s="4"/>
      <c r="N275" s="26"/>
    </row>
    <row r="276" spans="1:15" s="28" customFormat="1">
      <c r="A276" s="860"/>
      <c r="B276" s="6" t="s">
        <v>24</v>
      </c>
      <c r="C276" s="9"/>
      <c r="D276" s="434"/>
      <c r="E276" s="9"/>
      <c r="F276" s="9"/>
      <c r="G276" s="9"/>
      <c r="H276" s="9"/>
      <c r="I276" s="9"/>
      <c r="J276" s="33"/>
      <c r="K276" s="435"/>
      <c r="L276" s="7"/>
      <c r="M276" s="7"/>
      <c r="N276" s="8"/>
    </row>
    <row r="277" spans="1:15" s="28" customFormat="1" ht="19.5">
      <c r="A277" s="12"/>
      <c r="B277" s="13" t="s">
        <v>14</v>
      </c>
      <c r="C277" s="1194" t="s">
        <v>15</v>
      </c>
      <c r="D277" s="1194"/>
      <c r="E277" s="1194"/>
      <c r="F277" s="1194"/>
      <c r="G277" s="1194"/>
      <c r="H277" s="1194"/>
      <c r="I277" s="1194"/>
      <c r="J277" s="1194"/>
      <c r="K277" s="926"/>
      <c r="L277" s="926"/>
      <c r="M277" s="926"/>
      <c r="N277" s="927"/>
    </row>
    <row r="278" spans="1:15" s="28" customFormat="1" ht="22.5">
      <c r="A278" s="873" t="s">
        <v>16</v>
      </c>
      <c r="B278" s="888" t="s">
        <v>33</v>
      </c>
      <c r="C278" s="414"/>
      <c r="D278" s="415" t="s">
        <v>17</v>
      </c>
      <c r="E278" s="56"/>
      <c r="F278" s="56"/>
      <c r="G278" s="416">
        <f t="shared" ref="G278" si="105">SUM(G279:G281)</f>
        <v>0</v>
      </c>
      <c r="H278" s="56"/>
      <c r="I278" s="56"/>
      <c r="J278" s="1184"/>
      <c r="K278" s="429">
        <f t="shared" ref="K278:M278" si="106">SUM(K279:K281)</f>
        <v>0</v>
      </c>
      <c r="L278" s="56">
        <f t="shared" si="106"/>
        <v>0</v>
      </c>
      <c r="M278" s="56">
        <f t="shared" si="106"/>
        <v>0</v>
      </c>
      <c r="N278" s="66">
        <f>E278+H278+I278+K278+L278+M278</f>
        <v>0</v>
      </c>
    </row>
    <row r="279" spans="1:15" s="28" customFormat="1" ht="23.25">
      <c r="A279" s="873"/>
      <c r="B279" s="893"/>
      <c r="C279" s="418"/>
      <c r="D279" s="419" t="s">
        <v>18</v>
      </c>
      <c r="E279" s="197"/>
      <c r="F279" s="197"/>
      <c r="G279" s="420"/>
      <c r="H279" s="421"/>
      <c r="I279" s="421"/>
      <c r="J279" s="1185"/>
      <c r="K279" s="430"/>
      <c r="L279" s="198"/>
      <c r="M279" s="198"/>
      <c r="N279" s="222">
        <f t="shared" ref="N279:N281" si="107">E279+H279+I279+K279+L279+M279</f>
        <v>0</v>
      </c>
    </row>
    <row r="280" spans="1:15" s="28" customFormat="1" ht="23.25">
      <c r="A280" s="873"/>
      <c r="B280" s="893"/>
      <c r="C280" s="418"/>
      <c r="D280" s="419" t="s">
        <v>10</v>
      </c>
      <c r="E280" s="197"/>
      <c r="F280" s="197"/>
      <c r="G280" s="420"/>
      <c r="H280" s="421"/>
      <c r="I280" s="421"/>
      <c r="J280" s="1185"/>
      <c r="K280" s="430"/>
      <c r="L280" s="198"/>
      <c r="M280" s="198"/>
      <c r="N280" s="222">
        <f t="shared" si="107"/>
        <v>0</v>
      </c>
    </row>
    <row r="281" spans="1:15" s="28" customFormat="1" ht="22.5">
      <c r="A281" s="873"/>
      <c r="B281" s="893"/>
      <c r="C281" s="423"/>
      <c r="D281" s="419" t="s">
        <v>11</v>
      </c>
      <c r="E281" s="197"/>
      <c r="F281" s="197"/>
      <c r="G281" s="420"/>
      <c r="H281" s="424"/>
      <c r="I281" s="424"/>
      <c r="J281" s="1186"/>
      <c r="K281" s="430"/>
      <c r="L281" s="198"/>
      <c r="M281" s="198"/>
      <c r="N281" s="66">
        <f t="shared" si="107"/>
        <v>0</v>
      </c>
    </row>
    <row r="282" spans="1:15" s="28" customFormat="1" ht="40.5">
      <c r="A282" s="937" t="str">
        <f>E257</f>
        <v>VIII</v>
      </c>
      <c r="B282" s="55" t="s">
        <v>51</v>
      </c>
      <c r="C282" s="939"/>
      <c r="D282" s="37" t="s">
        <v>9</v>
      </c>
      <c r="E282" s="203"/>
      <c r="F282" s="203"/>
      <c r="G282" s="203">
        <f t="shared" ref="G282" si="108">G283+G284+G285</f>
        <v>0</v>
      </c>
      <c r="H282" s="203"/>
      <c r="I282" s="203"/>
      <c r="J282" s="1081" t="s">
        <v>284</v>
      </c>
      <c r="K282" s="417">
        <f t="shared" ref="K282:N282" si="109">K283+K284+K285</f>
        <v>0</v>
      </c>
      <c r="L282" s="203">
        <f t="shared" si="109"/>
        <v>0</v>
      </c>
      <c r="M282" s="203">
        <f t="shared" si="109"/>
        <v>0</v>
      </c>
      <c r="N282" s="204">
        <f t="shared" si="109"/>
        <v>0</v>
      </c>
    </row>
    <row r="283" spans="1:15" s="28" customFormat="1">
      <c r="A283" s="937"/>
      <c r="B283" s="944" t="str">
        <f>F257</f>
        <v>НАУКА</v>
      </c>
      <c r="C283" s="939"/>
      <c r="D283" s="38" t="s">
        <v>18</v>
      </c>
      <c r="E283" s="205"/>
      <c r="F283" s="205"/>
      <c r="G283" s="205"/>
      <c r="H283" s="205"/>
      <c r="I283" s="205"/>
      <c r="J283" s="935"/>
      <c r="K283" s="422"/>
      <c r="L283" s="206"/>
      <c r="M283" s="206"/>
      <c r="N283" s="436">
        <f t="shared" ref="N283:N285" si="110">E283+H283+I283+K283+L283+M283</f>
        <v>0</v>
      </c>
    </row>
    <row r="284" spans="1:15" s="28" customFormat="1">
      <c r="A284" s="937"/>
      <c r="B284" s="1129"/>
      <c r="C284" s="939"/>
      <c r="D284" s="38" t="s">
        <v>10</v>
      </c>
      <c r="E284" s="205"/>
      <c r="F284" s="205"/>
      <c r="G284" s="205"/>
      <c r="H284" s="205"/>
      <c r="I284" s="205"/>
      <c r="J284" s="935"/>
      <c r="K284" s="422"/>
      <c r="L284" s="206"/>
      <c r="M284" s="206"/>
      <c r="N284" s="436">
        <f t="shared" si="110"/>
        <v>0</v>
      </c>
    </row>
    <row r="285" spans="1:15" s="28" customFormat="1" ht="21" thickBot="1">
      <c r="A285" s="938"/>
      <c r="B285" s="1130"/>
      <c r="C285" s="940"/>
      <c r="D285" s="437" t="s">
        <v>11</v>
      </c>
      <c r="E285" s="438"/>
      <c r="F285" s="438"/>
      <c r="G285" s="438"/>
      <c r="H285" s="207"/>
      <c r="I285" s="207"/>
      <c r="J285" s="1082"/>
      <c r="K285" s="422"/>
      <c r="L285" s="208"/>
      <c r="M285" s="208"/>
      <c r="N285" s="439">
        <f t="shared" si="110"/>
        <v>0</v>
      </c>
    </row>
    <row r="286" spans="1:15" s="28" customFormat="1" ht="27.75" thickBot="1">
      <c r="A286" s="51"/>
      <c r="B286" s="52"/>
      <c r="C286" s="52"/>
      <c r="D286" s="52"/>
      <c r="E286" s="77" t="s">
        <v>337</v>
      </c>
      <c r="F286" s="76" t="s">
        <v>60</v>
      </c>
      <c r="G286" s="78"/>
      <c r="H286" s="52"/>
      <c r="I286" s="52"/>
      <c r="J286" s="52"/>
      <c r="K286" s="408"/>
      <c r="L286" s="52"/>
      <c r="M286" s="52"/>
      <c r="N286" s="53"/>
    </row>
    <row r="287" spans="1:15" s="28" customFormat="1" ht="21" customHeight="1" thickBot="1">
      <c r="A287" s="971" t="s">
        <v>243</v>
      </c>
      <c r="B287" s="972"/>
      <c r="C287" s="972"/>
      <c r="D287" s="972"/>
      <c r="E287" s="972"/>
      <c r="F287" s="972"/>
      <c r="G287" s="972"/>
      <c r="H287" s="972"/>
      <c r="I287" s="972"/>
      <c r="J287" s="972"/>
      <c r="K287" s="972"/>
      <c r="L287" s="972"/>
      <c r="M287" s="972"/>
      <c r="N287" s="972"/>
      <c r="O287" s="973"/>
    </row>
    <row r="288" spans="1:15" s="28" customFormat="1" ht="19.5">
      <c r="A288" s="859" t="s">
        <v>12</v>
      </c>
      <c r="B288" s="5" t="s">
        <v>23</v>
      </c>
      <c r="C288" s="61"/>
      <c r="D288" s="62"/>
      <c r="E288" s="61"/>
      <c r="F288" s="61"/>
      <c r="G288" s="61"/>
      <c r="H288" s="61"/>
      <c r="I288" s="61"/>
      <c r="J288" s="63"/>
      <c r="K288" s="409"/>
      <c r="L288" s="64"/>
      <c r="M288" s="64"/>
      <c r="N288" s="65"/>
    </row>
    <row r="289" spans="1:14" s="28" customFormat="1">
      <c r="A289" s="962"/>
      <c r="B289" s="410" t="s">
        <v>24</v>
      </c>
      <c r="C289" s="20"/>
      <c r="D289" s="411"/>
      <c r="E289" s="20"/>
      <c r="F289" s="20"/>
      <c r="G289" s="20"/>
      <c r="H289" s="20"/>
      <c r="I289" s="20"/>
      <c r="J289" s="29"/>
      <c r="K289" s="412"/>
      <c r="L289" s="20"/>
      <c r="M289" s="20"/>
      <c r="N289" s="21"/>
    </row>
    <row r="290" spans="1:14" s="28" customFormat="1" ht="19.5">
      <c r="A290" s="10"/>
      <c r="B290" s="11" t="s">
        <v>14</v>
      </c>
      <c r="C290" s="1182" t="s">
        <v>15</v>
      </c>
      <c r="D290" s="1183"/>
      <c r="E290" s="1183"/>
      <c r="F290" s="1183"/>
      <c r="G290" s="1183"/>
      <c r="H290" s="1183"/>
      <c r="I290" s="1183"/>
      <c r="J290" s="1183"/>
      <c r="K290" s="926"/>
      <c r="L290" s="926"/>
      <c r="M290" s="926"/>
      <c r="N290" s="927"/>
    </row>
    <row r="291" spans="1:14" s="28" customFormat="1" ht="22.5" customHeight="1">
      <c r="A291" s="872" t="s">
        <v>16</v>
      </c>
      <c r="B291" s="862" t="s">
        <v>246</v>
      </c>
      <c r="C291" s="414"/>
      <c r="D291" s="415" t="s">
        <v>17</v>
      </c>
      <c r="E291" s="56"/>
      <c r="F291" s="56"/>
      <c r="G291" s="416">
        <f t="shared" ref="G291" si="111">SUM(G292:G294)</f>
        <v>0.05</v>
      </c>
      <c r="H291" s="56"/>
      <c r="I291" s="56"/>
      <c r="J291" s="1184" t="s">
        <v>311</v>
      </c>
      <c r="K291" s="429">
        <f t="shared" ref="K291:M291" si="112">SUM(K292:K294)</f>
        <v>0</v>
      </c>
      <c r="L291" s="56">
        <f t="shared" si="112"/>
        <v>0</v>
      </c>
      <c r="M291" s="56">
        <f t="shared" si="112"/>
        <v>0</v>
      </c>
      <c r="N291" s="66">
        <f>E291+H291+I291+K291+L291+M291</f>
        <v>0</v>
      </c>
    </row>
    <row r="292" spans="1:14" s="28" customFormat="1" ht="23.25">
      <c r="A292" s="873"/>
      <c r="B292" s="863"/>
      <c r="C292" s="418"/>
      <c r="D292" s="419" t="s">
        <v>18</v>
      </c>
      <c r="E292" s="197"/>
      <c r="F292" s="197"/>
      <c r="G292" s="485">
        <v>0</v>
      </c>
      <c r="H292" s="421"/>
      <c r="I292" s="421"/>
      <c r="J292" s="1218"/>
      <c r="K292" s="430"/>
      <c r="L292" s="198"/>
      <c r="M292" s="198"/>
      <c r="N292" s="222">
        <f t="shared" ref="N292:N294" si="113">E292+H292+I292+K292+L292+M292</f>
        <v>0</v>
      </c>
    </row>
    <row r="293" spans="1:14" s="28" customFormat="1" ht="23.25">
      <c r="A293" s="873"/>
      <c r="B293" s="863"/>
      <c r="C293" s="418"/>
      <c r="D293" s="419" t="s">
        <v>10</v>
      </c>
      <c r="E293" s="197"/>
      <c r="F293" s="197"/>
      <c r="G293" s="485">
        <v>0</v>
      </c>
      <c r="H293" s="421"/>
      <c r="I293" s="421"/>
      <c r="J293" s="1218"/>
      <c r="K293" s="430"/>
      <c r="L293" s="198"/>
      <c r="M293" s="198"/>
      <c r="N293" s="222">
        <f t="shared" si="113"/>
        <v>0</v>
      </c>
    </row>
    <row r="294" spans="1:14" s="28" customFormat="1" ht="22.5">
      <c r="A294" s="874"/>
      <c r="B294" s="864"/>
      <c r="C294" s="423"/>
      <c r="D294" s="419" t="s">
        <v>11</v>
      </c>
      <c r="E294" s="197"/>
      <c r="F294" s="197"/>
      <c r="G294" s="486">
        <v>0.05</v>
      </c>
      <c r="H294" s="424"/>
      <c r="I294" s="424"/>
      <c r="J294" s="1225"/>
      <c r="K294" s="430"/>
      <c r="L294" s="198"/>
      <c r="M294" s="198"/>
      <c r="N294" s="66">
        <f t="shared" si="113"/>
        <v>0</v>
      </c>
    </row>
    <row r="295" spans="1:14" s="28" customFormat="1" ht="19.5">
      <c r="A295" s="860" t="s">
        <v>13</v>
      </c>
      <c r="B295" s="22" t="s">
        <v>23</v>
      </c>
      <c r="C295" s="31"/>
      <c r="D295" s="32"/>
      <c r="E295" s="200"/>
      <c r="F295" s="200"/>
      <c r="G295" s="200"/>
      <c r="H295" s="200"/>
      <c r="I295" s="200"/>
      <c r="J295" s="201"/>
      <c r="K295" s="448"/>
      <c r="L295" s="198"/>
      <c r="M295" s="198"/>
      <c r="N295" s="202"/>
    </row>
    <row r="296" spans="1:14" s="28" customFormat="1">
      <c r="A296" s="962"/>
      <c r="B296" s="410" t="s">
        <v>24</v>
      </c>
      <c r="C296" s="20"/>
      <c r="D296" s="411"/>
      <c r="E296" s="20"/>
      <c r="F296" s="20"/>
      <c r="G296" s="20"/>
      <c r="H296" s="20"/>
      <c r="I296" s="20"/>
      <c r="J296" s="29"/>
      <c r="K296" s="412"/>
      <c r="L296" s="20"/>
      <c r="M296" s="20"/>
      <c r="N296" s="21"/>
    </row>
    <row r="297" spans="1:14" s="28" customFormat="1" ht="19.5">
      <c r="A297" s="10"/>
      <c r="B297" s="11" t="s">
        <v>14</v>
      </c>
      <c r="C297" s="1182" t="s">
        <v>15</v>
      </c>
      <c r="D297" s="1183"/>
      <c r="E297" s="1183"/>
      <c r="F297" s="1183"/>
      <c r="G297" s="1183"/>
      <c r="H297" s="1183"/>
      <c r="I297" s="1183"/>
      <c r="J297" s="1183"/>
      <c r="K297" s="926"/>
      <c r="L297" s="926"/>
      <c r="M297" s="926"/>
      <c r="N297" s="927"/>
    </row>
    <row r="298" spans="1:14" s="28" customFormat="1" ht="22.5" customHeight="1">
      <c r="A298" s="872" t="s">
        <v>28</v>
      </c>
      <c r="B298" s="862" t="s">
        <v>248</v>
      </c>
      <c r="C298" s="414"/>
      <c r="D298" s="415" t="s">
        <v>17</v>
      </c>
      <c r="E298" s="56"/>
      <c r="F298" s="56"/>
      <c r="G298" s="416">
        <f t="shared" ref="G298" si="114">SUM(G299:G301)</f>
        <v>0.2</v>
      </c>
      <c r="H298" s="56"/>
      <c r="I298" s="56"/>
      <c r="J298" s="1222" t="s">
        <v>310</v>
      </c>
      <c r="K298" s="429">
        <f t="shared" ref="K298:M298" si="115">SUM(K299:K301)</f>
        <v>0</v>
      </c>
      <c r="L298" s="56">
        <f t="shared" si="115"/>
        <v>0</v>
      </c>
      <c r="M298" s="56">
        <f t="shared" si="115"/>
        <v>0</v>
      </c>
      <c r="N298" s="66">
        <f>E298+H298+I298+K298+L298+M298</f>
        <v>0</v>
      </c>
    </row>
    <row r="299" spans="1:14" s="28" customFormat="1" ht="23.25">
      <c r="A299" s="873"/>
      <c r="B299" s="863"/>
      <c r="C299" s="418"/>
      <c r="D299" s="419" t="s">
        <v>18</v>
      </c>
      <c r="E299" s="197"/>
      <c r="F299" s="197"/>
      <c r="G299" s="483">
        <v>0</v>
      </c>
      <c r="H299" s="421"/>
      <c r="I299" s="421"/>
      <c r="J299" s="1223"/>
      <c r="K299" s="430"/>
      <c r="L299" s="198"/>
      <c r="M299" s="198"/>
      <c r="N299" s="222">
        <f t="shared" ref="N299:N301" si="116">E299+H299+I299+K299+L299+M299</f>
        <v>0</v>
      </c>
    </row>
    <row r="300" spans="1:14" s="28" customFormat="1" ht="23.25">
      <c r="A300" s="873"/>
      <c r="B300" s="863"/>
      <c r="C300" s="418"/>
      <c r="D300" s="419" t="s">
        <v>10</v>
      </c>
      <c r="E300" s="197"/>
      <c r="F300" s="197"/>
      <c r="G300" s="483">
        <v>0</v>
      </c>
      <c r="H300" s="421"/>
      <c r="I300" s="421"/>
      <c r="J300" s="1223"/>
      <c r="K300" s="430"/>
      <c r="L300" s="198"/>
      <c r="M300" s="198"/>
      <c r="N300" s="222">
        <f t="shared" si="116"/>
        <v>0</v>
      </c>
    </row>
    <row r="301" spans="1:14" s="28" customFormat="1" ht="55.5" customHeight="1">
      <c r="A301" s="873"/>
      <c r="B301" s="864"/>
      <c r="C301" s="423"/>
      <c r="D301" s="419" t="s">
        <v>11</v>
      </c>
      <c r="E301" s="197"/>
      <c r="F301" s="197"/>
      <c r="G301" s="497">
        <v>0.2</v>
      </c>
      <c r="H301" s="424"/>
      <c r="I301" s="424"/>
      <c r="J301" s="1224"/>
      <c r="K301" s="430"/>
      <c r="L301" s="198"/>
      <c r="M301" s="198"/>
      <c r="N301" s="66">
        <f t="shared" si="116"/>
        <v>0</v>
      </c>
    </row>
    <row r="302" spans="1:14" s="28" customFormat="1" ht="39.75" thickBot="1">
      <c r="A302" s="323" t="s">
        <v>27</v>
      </c>
      <c r="B302" s="324" t="s">
        <v>29</v>
      </c>
      <c r="C302" s="325"/>
      <c r="D302" s="326"/>
      <c r="E302" s="335"/>
      <c r="F302" s="335"/>
      <c r="G302" s="335"/>
      <c r="H302" s="335"/>
      <c r="I302" s="335"/>
      <c r="J302" s="327"/>
      <c r="K302" s="431"/>
      <c r="L302" s="328"/>
      <c r="M302" s="328"/>
      <c r="N302" s="329"/>
    </row>
    <row r="303" spans="1:14" s="28" customFormat="1" ht="21" thickBot="1">
      <c r="A303" s="1020" t="s">
        <v>32</v>
      </c>
      <c r="B303" s="972"/>
      <c r="C303" s="972"/>
      <c r="D303" s="972"/>
      <c r="E303" s="972"/>
      <c r="F303" s="972"/>
      <c r="G303" s="972"/>
      <c r="H303" s="972"/>
      <c r="I303" s="972"/>
      <c r="J303" s="972"/>
      <c r="K303" s="972"/>
      <c r="L303" s="972"/>
      <c r="M303" s="972"/>
      <c r="N303" s="973"/>
    </row>
    <row r="304" spans="1:14" s="28" customFormat="1" ht="19.5">
      <c r="A304" s="859" t="s">
        <v>12</v>
      </c>
      <c r="B304" s="5" t="s">
        <v>23</v>
      </c>
      <c r="C304" s="23"/>
      <c r="D304" s="432"/>
      <c r="E304" s="23"/>
      <c r="F304" s="23"/>
      <c r="G304" s="23"/>
      <c r="H304" s="23"/>
      <c r="I304" s="23"/>
      <c r="J304" s="30"/>
      <c r="K304" s="433"/>
      <c r="L304" s="4"/>
      <c r="M304" s="4"/>
      <c r="N304" s="26"/>
    </row>
    <row r="305" spans="1:15" s="28" customFormat="1">
      <c r="A305" s="860"/>
      <c r="B305" s="6" t="s">
        <v>24</v>
      </c>
      <c r="C305" s="9"/>
      <c r="D305" s="434"/>
      <c r="E305" s="9"/>
      <c r="F305" s="9"/>
      <c r="G305" s="9"/>
      <c r="H305" s="9"/>
      <c r="I305" s="9"/>
      <c r="J305" s="33"/>
      <c r="K305" s="435"/>
      <c r="L305" s="7"/>
      <c r="M305" s="7"/>
      <c r="N305" s="8"/>
    </row>
    <row r="306" spans="1:15" s="28" customFormat="1" ht="19.5">
      <c r="A306" s="12"/>
      <c r="B306" s="13" t="s">
        <v>14</v>
      </c>
      <c r="C306" s="1194" t="s">
        <v>15</v>
      </c>
      <c r="D306" s="1194"/>
      <c r="E306" s="1194"/>
      <c r="F306" s="1194"/>
      <c r="G306" s="1194"/>
      <c r="H306" s="1194"/>
      <c r="I306" s="1194"/>
      <c r="J306" s="1194"/>
      <c r="K306" s="926"/>
      <c r="L306" s="926"/>
      <c r="M306" s="926"/>
      <c r="N306" s="927"/>
    </row>
    <row r="307" spans="1:15" s="28" customFormat="1" ht="22.5">
      <c r="A307" s="873" t="s">
        <v>16</v>
      </c>
      <c r="B307" s="888" t="s">
        <v>33</v>
      </c>
      <c r="C307" s="414"/>
      <c r="D307" s="415" t="s">
        <v>17</v>
      </c>
      <c r="E307" s="56"/>
      <c r="F307" s="56"/>
      <c r="G307" s="416">
        <f t="shared" ref="G307" si="117">SUM(G308:G310)</f>
        <v>0</v>
      </c>
      <c r="H307" s="56"/>
      <c r="I307" s="56"/>
      <c r="J307" s="1184"/>
      <c r="K307" s="429">
        <f t="shared" ref="K307:M307" si="118">SUM(K308:K310)</f>
        <v>0</v>
      </c>
      <c r="L307" s="56">
        <f t="shared" si="118"/>
        <v>0</v>
      </c>
      <c r="M307" s="56">
        <f t="shared" si="118"/>
        <v>0</v>
      </c>
      <c r="N307" s="66">
        <f>E307+H307+I307+K307+L307+M307</f>
        <v>0</v>
      </c>
    </row>
    <row r="308" spans="1:15" s="28" customFormat="1" ht="23.25">
      <c r="A308" s="873"/>
      <c r="B308" s="893"/>
      <c r="C308" s="418"/>
      <c r="D308" s="419" t="s">
        <v>18</v>
      </c>
      <c r="E308" s="197"/>
      <c r="F308" s="197"/>
      <c r="G308" s="420"/>
      <c r="H308" s="421"/>
      <c r="I308" s="421"/>
      <c r="J308" s="1185"/>
      <c r="K308" s="430"/>
      <c r="L308" s="198"/>
      <c r="M308" s="198"/>
      <c r="N308" s="222">
        <f t="shared" ref="N308:N310" si="119">E308+H308+I308+K308+L308+M308</f>
        <v>0</v>
      </c>
    </row>
    <row r="309" spans="1:15" s="28" customFormat="1" ht="23.25">
      <c r="A309" s="873"/>
      <c r="B309" s="893"/>
      <c r="C309" s="418"/>
      <c r="D309" s="419" t="s">
        <v>10</v>
      </c>
      <c r="E309" s="197"/>
      <c r="F309" s="197"/>
      <c r="G309" s="420"/>
      <c r="H309" s="421"/>
      <c r="I309" s="421"/>
      <c r="J309" s="1185"/>
      <c r="K309" s="430"/>
      <c r="L309" s="198"/>
      <c r="M309" s="198"/>
      <c r="N309" s="222">
        <f t="shared" si="119"/>
        <v>0</v>
      </c>
    </row>
    <row r="310" spans="1:15" s="28" customFormat="1" ht="22.5">
      <c r="A310" s="873"/>
      <c r="B310" s="893"/>
      <c r="C310" s="423"/>
      <c r="D310" s="419" t="s">
        <v>11</v>
      </c>
      <c r="E310" s="197"/>
      <c r="F310" s="197"/>
      <c r="G310" s="420"/>
      <c r="H310" s="424"/>
      <c r="I310" s="424"/>
      <c r="J310" s="1186"/>
      <c r="K310" s="430"/>
      <c r="L310" s="198"/>
      <c r="M310" s="198"/>
      <c r="N310" s="66">
        <f t="shared" si="119"/>
        <v>0</v>
      </c>
    </row>
    <row r="311" spans="1:15" s="28" customFormat="1" ht="40.5">
      <c r="A311" s="937" t="str">
        <f>E286</f>
        <v>IX</v>
      </c>
      <c r="B311" s="55" t="s">
        <v>51</v>
      </c>
      <c r="C311" s="939"/>
      <c r="D311" s="37" t="s">
        <v>9</v>
      </c>
      <c r="E311" s="203"/>
      <c r="F311" s="203"/>
      <c r="G311" s="203">
        <f t="shared" ref="G311" si="120">G312+G313+G314</f>
        <v>0.25</v>
      </c>
      <c r="H311" s="203"/>
      <c r="I311" s="203"/>
      <c r="J311" s="941"/>
      <c r="K311" s="417">
        <f t="shared" ref="K311:N311" si="121">K312+K313+K314</f>
        <v>0</v>
      </c>
      <c r="L311" s="203">
        <f t="shared" si="121"/>
        <v>0</v>
      </c>
      <c r="M311" s="203">
        <f t="shared" si="121"/>
        <v>0</v>
      </c>
      <c r="N311" s="204">
        <f t="shared" si="121"/>
        <v>0</v>
      </c>
    </row>
    <row r="312" spans="1:15" s="28" customFormat="1">
      <c r="A312" s="937"/>
      <c r="B312" s="944" t="str">
        <f>F286</f>
        <v>ЦИФРОВАЯ ЭКОНОМИКА</v>
      </c>
      <c r="C312" s="939"/>
      <c r="D312" s="38" t="s">
        <v>18</v>
      </c>
      <c r="E312" s="205"/>
      <c r="F312" s="205"/>
      <c r="G312" s="205">
        <f>G292+G299</f>
        <v>0</v>
      </c>
      <c r="H312" s="205"/>
      <c r="I312" s="205"/>
      <c r="J312" s="1204"/>
      <c r="K312" s="422"/>
      <c r="L312" s="206"/>
      <c r="M312" s="206"/>
      <c r="N312" s="436">
        <f t="shared" ref="N312:N314" si="122">E312+H312+I312+K312+L312+M312</f>
        <v>0</v>
      </c>
    </row>
    <row r="313" spans="1:15" s="28" customFormat="1">
      <c r="A313" s="937"/>
      <c r="B313" s="1129"/>
      <c r="C313" s="939"/>
      <c r="D313" s="38" t="s">
        <v>10</v>
      </c>
      <c r="E313" s="205"/>
      <c r="F313" s="205"/>
      <c r="G313" s="205">
        <f t="shared" ref="G313:G314" si="123">G293+G300</f>
        <v>0</v>
      </c>
      <c r="H313" s="205"/>
      <c r="I313" s="205"/>
      <c r="J313" s="1204"/>
      <c r="K313" s="422"/>
      <c r="L313" s="206"/>
      <c r="M313" s="206"/>
      <c r="N313" s="436">
        <f t="shared" si="122"/>
        <v>0</v>
      </c>
    </row>
    <row r="314" spans="1:15" s="28" customFormat="1" ht="21" thickBot="1">
      <c r="A314" s="938"/>
      <c r="B314" s="1130"/>
      <c r="C314" s="940"/>
      <c r="D314" s="437" t="s">
        <v>11</v>
      </c>
      <c r="E314" s="438"/>
      <c r="F314" s="438"/>
      <c r="G314" s="205">
        <f t="shared" si="123"/>
        <v>0.25</v>
      </c>
      <c r="H314" s="207"/>
      <c r="I314" s="207"/>
      <c r="J314" s="1205"/>
      <c r="K314" s="422"/>
      <c r="L314" s="208"/>
      <c r="M314" s="208"/>
      <c r="N314" s="439">
        <f t="shared" si="122"/>
        <v>0</v>
      </c>
    </row>
    <row r="315" spans="1:15" s="28" customFormat="1" ht="27.75" thickBot="1">
      <c r="A315" s="51"/>
      <c r="B315" s="52"/>
      <c r="C315" s="52"/>
      <c r="D315" s="52"/>
      <c r="E315" s="77" t="s">
        <v>338</v>
      </c>
      <c r="F315" s="76" t="s">
        <v>61</v>
      </c>
      <c r="G315" s="78"/>
      <c r="H315" s="52"/>
      <c r="I315" s="52"/>
      <c r="J315" s="52"/>
      <c r="K315" s="408"/>
      <c r="L315" s="52"/>
      <c r="M315" s="52"/>
      <c r="N315" s="53"/>
    </row>
    <row r="316" spans="1:15" s="28" customFormat="1" ht="21" customHeight="1" thickBot="1">
      <c r="A316" s="1020" t="s">
        <v>252</v>
      </c>
      <c r="B316" s="972"/>
      <c r="C316" s="972"/>
      <c r="D316" s="972"/>
      <c r="E316" s="972"/>
      <c r="F316" s="972"/>
      <c r="G316" s="972"/>
      <c r="H316" s="972"/>
      <c r="I316" s="972"/>
      <c r="J316" s="972"/>
      <c r="K316" s="972"/>
      <c r="L316" s="972"/>
      <c r="M316" s="972"/>
      <c r="N316" s="972"/>
      <c r="O316" s="973"/>
    </row>
    <row r="317" spans="1:15" s="28" customFormat="1" ht="19.5">
      <c r="A317" s="859" t="s">
        <v>12</v>
      </c>
      <c r="B317" s="5" t="s">
        <v>23</v>
      </c>
      <c r="C317" s="61"/>
      <c r="D317" s="62"/>
      <c r="E317" s="61"/>
      <c r="F317" s="61"/>
      <c r="G317" s="61"/>
      <c r="H317" s="61"/>
      <c r="I317" s="61"/>
      <c r="J317" s="63"/>
      <c r="K317" s="409"/>
      <c r="L317" s="64"/>
      <c r="M317" s="64"/>
      <c r="N317" s="65"/>
    </row>
    <row r="318" spans="1:15" s="28" customFormat="1">
      <c r="A318" s="962"/>
      <c r="B318" s="410" t="s">
        <v>24</v>
      </c>
      <c r="C318" s="20"/>
      <c r="D318" s="411"/>
      <c r="E318" s="20"/>
      <c r="F318" s="20"/>
      <c r="G318" s="20"/>
      <c r="H318" s="20"/>
      <c r="I318" s="20"/>
      <c r="J318" s="29"/>
      <c r="K318" s="412"/>
      <c r="L318" s="20"/>
      <c r="M318" s="20"/>
      <c r="N318" s="21"/>
    </row>
    <row r="319" spans="1:15" s="28" customFormat="1" ht="19.5">
      <c r="A319" s="10"/>
      <c r="B319" s="11" t="s">
        <v>14</v>
      </c>
      <c r="C319" s="1182" t="s">
        <v>15</v>
      </c>
      <c r="D319" s="1183"/>
      <c r="E319" s="1183"/>
      <c r="F319" s="1183"/>
      <c r="G319" s="1183"/>
      <c r="H319" s="1183"/>
      <c r="I319" s="1183"/>
      <c r="J319" s="1183"/>
      <c r="K319" s="926"/>
      <c r="L319" s="926"/>
      <c r="M319" s="926"/>
      <c r="N319" s="927"/>
    </row>
    <row r="320" spans="1:15" s="28" customFormat="1" ht="22.5" customHeight="1">
      <c r="A320" s="872" t="s">
        <v>16</v>
      </c>
      <c r="B320" s="888" t="s">
        <v>255</v>
      </c>
      <c r="C320" s="414"/>
      <c r="D320" s="415" t="s">
        <v>17</v>
      </c>
      <c r="E320" s="56"/>
      <c r="F320" s="56"/>
      <c r="G320" s="416">
        <f t="shared" ref="G320" si="124">SUM(G321:G323)</f>
        <v>3.7310000000000003</v>
      </c>
      <c r="H320" s="56"/>
      <c r="I320" s="56"/>
      <c r="J320" s="1226" t="s">
        <v>306</v>
      </c>
      <c r="K320" s="429">
        <f t="shared" ref="K320:M320" si="125">SUM(K321:K323)</f>
        <v>0</v>
      </c>
      <c r="L320" s="56">
        <f t="shared" si="125"/>
        <v>0</v>
      </c>
      <c r="M320" s="56">
        <f t="shared" si="125"/>
        <v>0</v>
      </c>
      <c r="N320" s="66">
        <f>E320+H320+I320+K320+L320+M320</f>
        <v>0</v>
      </c>
    </row>
    <row r="321" spans="1:14" s="28" customFormat="1" ht="23.25">
      <c r="A321" s="873"/>
      <c r="B321" s="893"/>
      <c r="C321" s="418"/>
      <c r="D321" s="419" t="s">
        <v>18</v>
      </c>
      <c r="E321" s="197"/>
      <c r="F321" s="197"/>
      <c r="G321" s="483">
        <v>3.4460000000000002</v>
      </c>
      <c r="H321" s="421"/>
      <c r="I321" s="421"/>
      <c r="J321" s="1227"/>
      <c r="K321" s="430"/>
      <c r="L321" s="198"/>
      <c r="M321" s="198"/>
      <c r="N321" s="222">
        <f t="shared" ref="N321:N323" si="126">E321+H321+I321+K321+L321+M321</f>
        <v>0</v>
      </c>
    </row>
    <row r="322" spans="1:14" s="28" customFormat="1" ht="23.25">
      <c r="A322" s="873"/>
      <c r="B322" s="893"/>
      <c r="C322" s="418"/>
      <c r="D322" s="419" t="s">
        <v>10</v>
      </c>
      <c r="E322" s="197"/>
      <c r="F322" s="197"/>
      <c r="G322" s="483">
        <v>0.27600000000000002</v>
      </c>
      <c r="H322" s="421"/>
      <c r="I322" s="421"/>
      <c r="J322" s="1227"/>
      <c r="K322" s="430"/>
      <c r="L322" s="198"/>
      <c r="M322" s="198"/>
      <c r="N322" s="222">
        <f t="shared" si="126"/>
        <v>0</v>
      </c>
    </row>
    <row r="323" spans="1:14" s="28" customFormat="1" ht="49.5" customHeight="1" thickBot="1">
      <c r="A323" s="874"/>
      <c r="B323" s="894"/>
      <c r="C323" s="423"/>
      <c r="D323" s="419" t="s">
        <v>11</v>
      </c>
      <c r="E323" s="197"/>
      <c r="F323" s="197"/>
      <c r="G323" s="497">
        <v>8.9999999999999993E-3</v>
      </c>
      <c r="H323" s="424"/>
      <c r="I323" s="424"/>
      <c r="J323" s="1228"/>
      <c r="K323" s="430"/>
      <c r="L323" s="198"/>
      <c r="M323" s="198"/>
      <c r="N323" s="66">
        <f t="shared" si="126"/>
        <v>0</v>
      </c>
    </row>
    <row r="324" spans="1:14" s="28" customFormat="1" ht="19.5">
      <c r="A324" s="860" t="s">
        <v>13</v>
      </c>
      <c r="B324" s="22" t="s">
        <v>23</v>
      </c>
      <c r="C324" s="31"/>
      <c r="D324" s="32"/>
      <c r="E324" s="200"/>
      <c r="F324" s="200"/>
      <c r="G324" s="200"/>
      <c r="H324" s="200"/>
      <c r="I324" s="200"/>
      <c r="J324" s="201"/>
      <c r="K324" s="448"/>
      <c r="L324" s="198"/>
      <c r="M324" s="198"/>
      <c r="N324" s="202"/>
    </row>
    <row r="325" spans="1:14" s="28" customFormat="1">
      <c r="A325" s="962"/>
      <c r="B325" s="410" t="s">
        <v>24</v>
      </c>
      <c r="C325" s="20"/>
      <c r="D325" s="411"/>
      <c r="E325" s="20"/>
      <c r="F325" s="20"/>
      <c r="G325" s="20"/>
      <c r="H325" s="20"/>
      <c r="I325" s="20"/>
      <c r="J325" s="29"/>
      <c r="K325" s="412"/>
      <c r="L325" s="20"/>
      <c r="M325" s="20"/>
      <c r="N325" s="21"/>
    </row>
    <row r="326" spans="1:14" s="28" customFormat="1" ht="19.5">
      <c r="A326" s="10"/>
      <c r="B326" s="11" t="s">
        <v>14</v>
      </c>
      <c r="C326" s="1182" t="s">
        <v>15</v>
      </c>
      <c r="D326" s="1183"/>
      <c r="E326" s="1183"/>
      <c r="F326" s="1183"/>
      <c r="G326" s="1183"/>
      <c r="H326" s="1183"/>
      <c r="I326" s="1183"/>
      <c r="J326" s="1183"/>
      <c r="K326" s="926"/>
      <c r="L326" s="926"/>
      <c r="M326" s="926"/>
      <c r="N326" s="927"/>
    </row>
    <row r="327" spans="1:14" s="28" customFormat="1" ht="22.5">
      <c r="A327" s="872" t="s">
        <v>28</v>
      </c>
      <c r="B327" s="888" t="s">
        <v>33</v>
      </c>
      <c r="C327" s="414"/>
      <c r="D327" s="415" t="s">
        <v>17</v>
      </c>
      <c r="E327" s="56"/>
      <c r="F327" s="56"/>
      <c r="G327" s="416">
        <f t="shared" ref="G327" si="127">SUM(G328:G330)</f>
        <v>0</v>
      </c>
      <c r="H327" s="56"/>
      <c r="I327" s="56"/>
      <c r="J327" s="1184"/>
      <c r="K327" s="429">
        <f t="shared" ref="K327:M327" si="128">SUM(K328:K330)</f>
        <v>0</v>
      </c>
      <c r="L327" s="56">
        <f t="shared" si="128"/>
        <v>0</v>
      </c>
      <c r="M327" s="56">
        <f t="shared" si="128"/>
        <v>0</v>
      </c>
      <c r="N327" s="66">
        <f>E327+H327+I327+K327+L327+M327</f>
        <v>0</v>
      </c>
    </row>
    <row r="328" spans="1:14" s="28" customFormat="1" ht="23.25">
      <c r="A328" s="873"/>
      <c r="B328" s="893"/>
      <c r="C328" s="418"/>
      <c r="D328" s="419" t="s">
        <v>18</v>
      </c>
      <c r="E328" s="197"/>
      <c r="F328" s="197"/>
      <c r="G328" s="420"/>
      <c r="H328" s="421"/>
      <c r="I328" s="421"/>
      <c r="J328" s="1185"/>
      <c r="K328" s="430"/>
      <c r="L328" s="198"/>
      <c r="M328" s="198"/>
      <c r="N328" s="222">
        <f t="shared" ref="N328:N330" si="129">E328+H328+I328+K328+L328+M328</f>
        <v>0</v>
      </c>
    </row>
    <row r="329" spans="1:14" s="28" customFormat="1" ht="23.25">
      <c r="A329" s="873"/>
      <c r="B329" s="893"/>
      <c r="C329" s="418"/>
      <c r="D329" s="419" t="s">
        <v>10</v>
      </c>
      <c r="E329" s="197"/>
      <c r="F329" s="197"/>
      <c r="G329" s="420"/>
      <c r="H329" s="421"/>
      <c r="I329" s="421"/>
      <c r="J329" s="1185"/>
      <c r="K329" s="430"/>
      <c r="L329" s="198"/>
      <c r="M329" s="198"/>
      <c r="N329" s="222">
        <f t="shared" si="129"/>
        <v>0</v>
      </c>
    </row>
    <row r="330" spans="1:14" s="28" customFormat="1" ht="22.5">
      <c r="A330" s="873"/>
      <c r="B330" s="894"/>
      <c r="C330" s="423"/>
      <c r="D330" s="419" t="s">
        <v>11</v>
      </c>
      <c r="E330" s="197"/>
      <c r="F330" s="197"/>
      <c r="G330" s="420"/>
      <c r="H330" s="424"/>
      <c r="I330" s="424"/>
      <c r="J330" s="1186"/>
      <c r="K330" s="430"/>
      <c r="L330" s="198"/>
      <c r="M330" s="198"/>
      <c r="N330" s="66">
        <f t="shared" si="129"/>
        <v>0</v>
      </c>
    </row>
    <row r="331" spans="1:14" s="28" customFormat="1" ht="39.75" thickBot="1">
      <c r="A331" s="323" t="s">
        <v>27</v>
      </c>
      <c r="B331" s="324" t="s">
        <v>29</v>
      </c>
      <c r="C331" s="325"/>
      <c r="D331" s="326"/>
      <c r="E331" s="335"/>
      <c r="F331" s="335"/>
      <c r="G331" s="335"/>
      <c r="H331" s="335"/>
      <c r="I331" s="335"/>
      <c r="J331" s="327"/>
      <c r="K331" s="431"/>
      <c r="L331" s="328"/>
      <c r="M331" s="328"/>
      <c r="N331" s="329"/>
    </row>
    <row r="332" spans="1:14" s="28" customFormat="1" ht="21" thickBot="1">
      <c r="A332" s="1020" t="s">
        <v>32</v>
      </c>
      <c r="B332" s="972"/>
      <c r="C332" s="972"/>
      <c r="D332" s="972"/>
      <c r="E332" s="972"/>
      <c r="F332" s="972"/>
      <c r="G332" s="972"/>
      <c r="H332" s="972"/>
      <c r="I332" s="972"/>
      <c r="J332" s="972"/>
      <c r="K332" s="972"/>
      <c r="L332" s="972"/>
      <c r="M332" s="972"/>
      <c r="N332" s="973"/>
    </row>
    <row r="333" spans="1:14" s="28" customFormat="1" ht="19.5">
      <c r="A333" s="859" t="s">
        <v>12</v>
      </c>
      <c r="B333" s="5" t="s">
        <v>23</v>
      </c>
      <c r="C333" s="23"/>
      <c r="D333" s="432"/>
      <c r="E333" s="23"/>
      <c r="F333" s="23"/>
      <c r="G333" s="23"/>
      <c r="H333" s="23"/>
      <c r="I333" s="23"/>
      <c r="J333" s="30"/>
      <c r="K333" s="433"/>
      <c r="L333" s="4"/>
      <c r="M333" s="4"/>
      <c r="N333" s="26"/>
    </row>
    <row r="334" spans="1:14" s="28" customFormat="1">
      <c r="A334" s="860"/>
      <c r="B334" s="6" t="s">
        <v>24</v>
      </c>
      <c r="C334" s="9"/>
      <c r="D334" s="434"/>
      <c r="E334" s="9"/>
      <c r="F334" s="9"/>
      <c r="G334" s="9"/>
      <c r="H334" s="9"/>
      <c r="I334" s="9"/>
      <c r="J334" s="33"/>
      <c r="K334" s="435"/>
      <c r="L334" s="7"/>
      <c r="M334" s="7"/>
      <c r="N334" s="8"/>
    </row>
    <row r="335" spans="1:14" s="28" customFormat="1" ht="19.5">
      <c r="A335" s="12"/>
      <c r="B335" s="13" t="s">
        <v>14</v>
      </c>
      <c r="C335" s="1194" t="s">
        <v>15</v>
      </c>
      <c r="D335" s="1194"/>
      <c r="E335" s="1194"/>
      <c r="F335" s="1194"/>
      <c r="G335" s="1194"/>
      <c r="H335" s="1194"/>
      <c r="I335" s="1194"/>
      <c r="J335" s="1194"/>
      <c r="K335" s="926"/>
      <c r="L335" s="926"/>
      <c r="M335" s="926"/>
      <c r="N335" s="927"/>
    </row>
    <row r="336" spans="1:14" s="28" customFormat="1" ht="22.5">
      <c r="A336" s="873" t="s">
        <v>16</v>
      </c>
      <c r="B336" s="888" t="s">
        <v>33</v>
      </c>
      <c r="C336" s="414"/>
      <c r="D336" s="415" t="s">
        <v>17</v>
      </c>
      <c r="E336" s="56"/>
      <c r="F336" s="56"/>
      <c r="G336" s="416">
        <f t="shared" ref="G336" si="130">SUM(G337:G339)</f>
        <v>0</v>
      </c>
      <c r="H336" s="56"/>
      <c r="I336" s="56"/>
      <c r="J336" s="1184"/>
      <c r="K336" s="429">
        <f t="shared" ref="K336:M336" si="131">SUM(K337:K339)</f>
        <v>0</v>
      </c>
      <c r="L336" s="56">
        <f t="shared" si="131"/>
        <v>0</v>
      </c>
      <c r="M336" s="56">
        <f t="shared" si="131"/>
        <v>0</v>
      </c>
      <c r="N336" s="66">
        <f>E336+H336+I336+K336+L336+M336</f>
        <v>0</v>
      </c>
    </row>
    <row r="337" spans="1:14" s="28" customFormat="1" ht="23.25">
      <c r="A337" s="873"/>
      <c r="B337" s="893"/>
      <c r="C337" s="418"/>
      <c r="D337" s="419" t="s">
        <v>18</v>
      </c>
      <c r="E337" s="197"/>
      <c r="F337" s="197"/>
      <c r="G337" s="420"/>
      <c r="H337" s="421"/>
      <c r="I337" s="421"/>
      <c r="J337" s="1185"/>
      <c r="K337" s="430"/>
      <c r="L337" s="198"/>
      <c r="M337" s="198"/>
      <c r="N337" s="222">
        <f t="shared" ref="N337:N339" si="132">E337+H337+I337+K337+L337+M337</f>
        <v>0</v>
      </c>
    </row>
    <row r="338" spans="1:14" s="28" customFormat="1" ht="23.25">
      <c r="A338" s="873"/>
      <c r="B338" s="893"/>
      <c r="C338" s="418"/>
      <c r="D338" s="419" t="s">
        <v>10</v>
      </c>
      <c r="E338" s="197"/>
      <c r="F338" s="197"/>
      <c r="G338" s="420"/>
      <c r="H338" s="421"/>
      <c r="I338" s="421"/>
      <c r="J338" s="1185"/>
      <c r="K338" s="430"/>
      <c r="L338" s="198"/>
      <c r="M338" s="198"/>
      <c r="N338" s="222">
        <f t="shared" si="132"/>
        <v>0</v>
      </c>
    </row>
    <row r="339" spans="1:14" s="28" customFormat="1" ht="22.5">
      <c r="A339" s="873"/>
      <c r="B339" s="893"/>
      <c r="C339" s="423"/>
      <c r="D339" s="419" t="s">
        <v>11</v>
      </c>
      <c r="E339" s="197"/>
      <c r="F339" s="197"/>
      <c r="G339" s="420"/>
      <c r="H339" s="424"/>
      <c r="I339" s="424"/>
      <c r="J339" s="1186"/>
      <c r="K339" s="430"/>
      <c r="L339" s="198"/>
      <c r="M339" s="198"/>
      <c r="N339" s="66">
        <f t="shared" si="132"/>
        <v>0</v>
      </c>
    </row>
    <row r="340" spans="1:14" s="28" customFormat="1" ht="40.5">
      <c r="A340" s="937" t="str">
        <f>E315</f>
        <v>X</v>
      </c>
      <c r="B340" s="55" t="s">
        <v>51</v>
      </c>
      <c r="C340" s="939"/>
      <c r="D340" s="37" t="s">
        <v>9</v>
      </c>
      <c r="E340" s="203"/>
      <c r="F340" s="203"/>
      <c r="G340" s="203">
        <f t="shared" ref="G340" si="133">G341+G342+G343</f>
        <v>3.7310000000000003</v>
      </c>
      <c r="H340" s="203"/>
      <c r="I340" s="203"/>
      <c r="J340" s="941"/>
      <c r="K340" s="417">
        <f t="shared" ref="K340:N340" si="134">K341+K342+K343</f>
        <v>0</v>
      </c>
      <c r="L340" s="203">
        <f t="shared" si="134"/>
        <v>0</v>
      </c>
      <c r="M340" s="203">
        <f t="shared" si="134"/>
        <v>0</v>
      </c>
      <c r="N340" s="204">
        <f t="shared" si="134"/>
        <v>0</v>
      </c>
    </row>
    <row r="341" spans="1:14" s="28" customFormat="1">
      <c r="A341" s="937"/>
      <c r="B341" s="944" t="str">
        <f>F315</f>
        <v>КУЛЬТУРА</v>
      </c>
      <c r="C341" s="939"/>
      <c r="D341" s="38" t="s">
        <v>18</v>
      </c>
      <c r="E341" s="205"/>
      <c r="F341" s="205"/>
      <c r="G341" s="205">
        <f>G321</f>
        <v>3.4460000000000002</v>
      </c>
      <c r="H341" s="205"/>
      <c r="I341" s="205"/>
      <c r="J341" s="1204"/>
      <c r="K341" s="422"/>
      <c r="L341" s="206"/>
      <c r="M341" s="206"/>
      <c r="N341" s="436">
        <f t="shared" ref="N341:N343" si="135">E341+H341+I341+K341+L341+M341</f>
        <v>0</v>
      </c>
    </row>
    <row r="342" spans="1:14" s="28" customFormat="1">
      <c r="A342" s="937"/>
      <c r="B342" s="1129"/>
      <c r="C342" s="939"/>
      <c r="D342" s="38" t="s">
        <v>10</v>
      </c>
      <c r="E342" s="205"/>
      <c r="F342" s="205"/>
      <c r="G342" s="205">
        <f t="shared" ref="G342:G343" si="136">G322</f>
        <v>0.27600000000000002</v>
      </c>
      <c r="H342" s="205"/>
      <c r="I342" s="205"/>
      <c r="J342" s="1204"/>
      <c r="K342" s="422"/>
      <c r="L342" s="206"/>
      <c r="M342" s="206"/>
      <c r="N342" s="436">
        <f t="shared" si="135"/>
        <v>0</v>
      </c>
    </row>
    <row r="343" spans="1:14" s="28" customFormat="1" ht="21" thickBot="1">
      <c r="A343" s="938"/>
      <c r="B343" s="1130"/>
      <c r="C343" s="940"/>
      <c r="D343" s="437" t="s">
        <v>11</v>
      </c>
      <c r="E343" s="438"/>
      <c r="F343" s="438"/>
      <c r="G343" s="205">
        <f t="shared" si="136"/>
        <v>8.9999999999999993E-3</v>
      </c>
      <c r="H343" s="207"/>
      <c r="I343" s="207"/>
      <c r="J343" s="1205"/>
      <c r="K343" s="422"/>
      <c r="L343" s="208"/>
      <c r="M343" s="208"/>
      <c r="N343" s="439">
        <f t="shared" si="135"/>
        <v>0</v>
      </c>
    </row>
    <row r="344" spans="1:14" s="28" customFormat="1" ht="27.75" thickBot="1">
      <c r="A344" s="51"/>
      <c r="B344" s="52"/>
      <c r="C344" s="52"/>
      <c r="D344" s="52"/>
      <c r="E344" s="77" t="s">
        <v>339</v>
      </c>
      <c r="F344" s="76" t="s">
        <v>62</v>
      </c>
      <c r="G344" s="78"/>
      <c r="H344" s="52"/>
      <c r="I344" s="52"/>
      <c r="J344" s="52"/>
      <c r="K344" s="408"/>
      <c r="L344" s="52"/>
      <c r="M344" s="52"/>
      <c r="N344" s="53"/>
    </row>
    <row r="345" spans="1:14" s="28" customFormat="1" ht="21" thickBot="1">
      <c r="A345" s="963" t="s">
        <v>31</v>
      </c>
      <c r="B345" s="964"/>
      <c r="C345" s="964"/>
      <c r="D345" s="964"/>
      <c r="E345" s="964"/>
      <c r="F345" s="964"/>
      <c r="G345" s="964"/>
      <c r="H345" s="964"/>
      <c r="I345" s="964"/>
      <c r="J345" s="964"/>
      <c r="K345" s="964"/>
      <c r="L345" s="964"/>
      <c r="M345" s="964"/>
      <c r="N345" s="974"/>
    </row>
    <row r="346" spans="1:14" s="28" customFormat="1" ht="19.5">
      <c r="A346" s="859" t="s">
        <v>12</v>
      </c>
      <c r="B346" s="5" t="s">
        <v>23</v>
      </c>
      <c r="C346" s="61"/>
      <c r="D346" s="62"/>
      <c r="E346" s="61"/>
      <c r="F346" s="61"/>
      <c r="G346" s="61"/>
      <c r="H346" s="61"/>
      <c r="I346" s="61"/>
      <c r="J346" s="63"/>
      <c r="K346" s="409"/>
      <c r="L346" s="64"/>
      <c r="M346" s="64"/>
      <c r="N346" s="65"/>
    </row>
    <row r="347" spans="1:14" s="28" customFormat="1">
      <c r="A347" s="962"/>
      <c r="B347" s="410" t="s">
        <v>24</v>
      </c>
      <c r="C347" s="20"/>
      <c r="D347" s="411"/>
      <c r="E347" s="20"/>
      <c r="F347" s="20"/>
      <c r="G347" s="20"/>
      <c r="H347" s="20"/>
      <c r="I347" s="20"/>
      <c r="J347" s="29"/>
      <c r="K347" s="412"/>
      <c r="L347" s="20"/>
      <c r="M347" s="20"/>
      <c r="N347" s="21"/>
    </row>
    <row r="348" spans="1:14" s="28" customFormat="1" ht="19.5">
      <c r="A348" s="10"/>
      <c r="B348" s="11" t="s">
        <v>14</v>
      </c>
      <c r="C348" s="1182" t="s">
        <v>15</v>
      </c>
      <c r="D348" s="1183"/>
      <c r="E348" s="1183"/>
      <c r="F348" s="1183"/>
      <c r="G348" s="1183"/>
      <c r="H348" s="1183"/>
      <c r="I348" s="1183"/>
      <c r="J348" s="1183"/>
      <c r="K348" s="926"/>
      <c r="L348" s="926"/>
      <c r="M348" s="926"/>
      <c r="N348" s="927"/>
    </row>
    <row r="349" spans="1:14" s="28" customFormat="1" ht="22.5">
      <c r="A349" s="872" t="s">
        <v>16</v>
      </c>
      <c r="B349" s="888" t="s">
        <v>33</v>
      </c>
      <c r="C349" s="414"/>
      <c r="D349" s="415" t="s">
        <v>17</v>
      </c>
      <c r="E349" s="56"/>
      <c r="F349" s="56"/>
      <c r="G349" s="416">
        <f t="shared" ref="G349" si="137">SUM(G350:G352)</f>
        <v>0</v>
      </c>
      <c r="H349" s="56"/>
      <c r="I349" s="56"/>
      <c r="J349" s="1184"/>
      <c r="K349" s="429">
        <f t="shared" ref="K349:M349" si="138">SUM(K350:K352)</f>
        <v>0</v>
      </c>
      <c r="L349" s="56">
        <f t="shared" si="138"/>
        <v>0</v>
      </c>
      <c r="M349" s="56">
        <f t="shared" si="138"/>
        <v>0</v>
      </c>
      <c r="N349" s="66">
        <f>E349+H349+I349+K349+L349+M349</f>
        <v>0</v>
      </c>
    </row>
    <row r="350" spans="1:14" s="28" customFormat="1" ht="23.25">
      <c r="A350" s="873"/>
      <c r="B350" s="893"/>
      <c r="C350" s="418"/>
      <c r="D350" s="419" t="s">
        <v>18</v>
      </c>
      <c r="E350" s="197"/>
      <c r="F350" s="197"/>
      <c r="G350" s="420"/>
      <c r="H350" s="421"/>
      <c r="I350" s="421"/>
      <c r="J350" s="1185"/>
      <c r="K350" s="430"/>
      <c r="L350" s="198"/>
      <c r="M350" s="198"/>
      <c r="N350" s="222">
        <f t="shared" ref="N350:N352" si="139">E350+H350+I350+K350+L350+M350</f>
        <v>0</v>
      </c>
    </row>
    <row r="351" spans="1:14" s="28" customFormat="1" ht="23.25">
      <c r="A351" s="873"/>
      <c r="B351" s="893"/>
      <c r="C351" s="418"/>
      <c r="D351" s="419" t="s">
        <v>10</v>
      </c>
      <c r="E351" s="197"/>
      <c r="F351" s="197"/>
      <c r="G351" s="420"/>
      <c r="H351" s="421"/>
      <c r="I351" s="421"/>
      <c r="J351" s="1185"/>
      <c r="K351" s="430"/>
      <c r="L351" s="198"/>
      <c r="M351" s="198"/>
      <c r="N351" s="222">
        <f t="shared" si="139"/>
        <v>0</v>
      </c>
    </row>
    <row r="352" spans="1:14" s="28" customFormat="1" ht="22.5">
      <c r="A352" s="874"/>
      <c r="B352" s="894"/>
      <c r="C352" s="423"/>
      <c r="D352" s="419" t="s">
        <v>11</v>
      </c>
      <c r="E352" s="197"/>
      <c r="F352" s="197"/>
      <c r="G352" s="420"/>
      <c r="H352" s="424"/>
      <c r="I352" s="424"/>
      <c r="J352" s="1186"/>
      <c r="K352" s="430"/>
      <c r="L352" s="198"/>
      <c r="M352" s="198"/>
      <c r="N352" s="66">
        <f t="shared" si="139"/>
        <v>0</v>
      </c>
    </row>
    <row r="353" spans="1:14" s="28" customFormat="1" ht="19.5">
      <c r="A353" s="860" t="s">
        <v>13</v>
      </c>
      <c r="B353" s="22" t="s">
        <v>23</v>
      </c>
      <c r="C353" s="31"/>
      <c r="D353" s="32"/>
      <c r="E353" s="200"/>
      <c r="F353" s="200"/>
      <c r="G353" s="200"/>
      <c r="H353" s="200"/>
      <c r="I353" s="200"/>
      <c r="J353" s="201"/>
      <c r="K353" s="448"/>
      <c r="L353" s="198"/>
      <c r="M353" s="198"/>
      <c r="N353" s="202"/>
    </row>
    <row r="354" spans="1:14" s="28" customFormat="1">
      <c r="A354" s="962"/>
      <c r="B354" s="410" t="s">
        <v>24</v>
      </c>
      <c r="C354" s="20"/>
      <c r="D354" s="411"/>
      <c r="E354" s="20"/>
      <c r="F354" s="20"/>
      <c r="G354" s="20"/>
      <c r="H354" s="20"/>
      <c r="I354" s="20"/>
      <c r="J354" s="29"/>
      <c r="K354" s="412"/>
      <c r="L354" s="20"/>
      <c r="M354" s="20"/>
      <c r="N354" s="21"/>
    </row>
    <row r="355" spans="1:14" s="28" customFormat="1" ht="19.5">
      <c r="A355" s="10"/>
      <c r="B355" s="11" t="s">
        <v>14</v>
      </c>
      <c r="C355" s="1182" t="s">
        <v>15</v>
      </c>
      <c r="D355" s="1183"/>
      <c r="E355" s="1183"/>
      <c r="F355" s="1183"/>
      <c r="G355" s="1183"/>
      <c r="H355" s="1183"/>
      <c r="I355" s="1183"/>
      <c r="J355" s="1183"/>
      <c r="K355" s="926"/>
      <c r="L355" s="926"/>
      <c r="M355" s="926"/>
      <c r="N355" s="927"/>
    </row>
    <row r="356" spans="1:14" s="28" customFormat="1" ht="22.5">
      <c r="A356" s="872" t="s">
        <v>28</v>
      </c>
      <c r="B356" s="888" t="s">
        <v>33</v>
      </c>
      <c r="C356" s="414"/>
      <c r="D356" s="415" t="s">
        <v>17</v>
      </c>
      <c r="E356" s="56"/>
      <c r="F356" s="56"/>
      <c r="G356" s="416">
        <f t="shared" ref="G356" si="140">SUM(G357:G359)</f>
        <v>0</v>
      </c>
      <c r="H356" s="56"/>
      <c r="I356" s="56"/>
      <c r="J356" s="1184"/>
      <c r="K356" s="429">
        <f t="shared" ref="K356:M356" si="141">SUM(K357:K359)</f>
        <v>0</v>
      </c>
      <c r="L356" s="56">
        <f t="shared" si="141"/>
        <v>0</v>
      </c>
      <c r="M356" s="56">
        <f t="shared" si="141"/>
        <v>0</v>
      </c>
      <c r="N356" s="66">
        <f>E356+H356+I356+K356+L356+M356</f>
        <v>0</v>
      </c>
    </row>
    <row r="357" spans="1:14" s="28" customFormat="1" ht="23.25">
      <c r="A357" s="873"/>
      <c r="B357" s="893"/>
      <c r="C357" s="418"/>
      <c r="D357" s="419" t="s">
        <v>18</v>
      </c>
      <c r="E357" s="197"/>
      <c r="F357" s="197"/>
      <c r="G357" s="420"/>
      <c r="H357" s="421"/>
      <c r="I357" s="421"/>
      <c r="J357" s="1185"/>
      <c r="K357" s="430"/>
      <c r="L357" s="198"/>
      <c r="M357" s="198"/>
      <c r="N357" s="222">
        <f t="shared" ref="N357:N359" si="142">E357+H357+I357+K357+L357+M357</f>
        <v>0</v>
      </c>
    </row>
    <row r="358" spans="1:14" s="28" customFormat="1" ht="23.25">
      <c r="A358" s="873"/>
      <c r="B358" s="893"/>
      <c r="C358" s="418"/>
      <c r="D358" s="419" t="s">
        <v>10</v>
      </c>
      <c r="E358" s="197"/>
      <c r="F358" s="197"/>
      <c r="G358" s="420"/>
      <c r="H358" s="421"/>
      <c r="I358" s="421"/>
      <c r="J358" s="1185"/>
      <c r="K358" s="430"/>
      <c r="L358" s="198"/>
      <c r="M358" s="198"/>
      <c r="N358" s="222">
        <f t="shared" si="142"/>
        <v>0</v>
      </c>
    </row>
    <row r="359" spans="1:14" s="28" customFormat="1" ht="22.5">
      <c r="A359" s="873"/>
      <c r="B359" s="894"/>
      <c r="C359" s="423"/>
      <c r="D359" s="419" t="s">
        <v>11</v>
      </c>
      <c r="E359" s="197"/>
      <c r="F359" s="197"/>
      <c r="G359" s="420"/>
      <c r="H359" s="424"/>
      <c r="I359" s="424"/>
      <c r="J359" s="1186"/>
      <c r="K359" s="430"/>
      <c r="L359" s="198"/>
      <c r="M359" s="198"/>
      <c r="N359" s="66">
        <f t="shared" si="142"/>
        <v>0</v>
      </c>
    </row>
    <row r="360" spans="1:14" s="28" customFormat="1" ht="39.75" thickBot="1">
      <c r="A360" s="323" t="s">
        <v>27</v>
      </c>
      <c r="B360" s="324" t="s">
        <v>29</v>
      </c>
      <c r="C360" s="325"/>
      <c r="D360" s="326"/>
      <c r="E360" s="335"/>
      <c r="F360" s="335"/>
      <c r="G360" s="335"/>
      <c r="H360" s="335"/>
      <c r="I360" s="335"/>
      <c r="J360" s="327"/>
      <c r="K360" s="431"/>
      <c r="L360" s="328"/>
      <c r="M360" s="328"/>
      <c r="N360" s="329"/>
    </row>
    <row r="361" spans="1:14" s="28" customFormat="1" ht="21" thickBot="1">
      <c r="A361" s="1020" t="s">
        <v>32</v>
      </c>
      <c r="B361" s="972"/>
      <c r="C361" s="972"/>
      <c r="D361" s="972"/>
      <c r="E361" s="972"/>
      <c r="F361" s="972"/>
      <c r="G361" s="972"/>
      <c r="H361" s="972"/>
      <c r="I361" s="972"/>
      <c r="J361" s="972"/>
      <c r="K361" s="972"/>
      <c r="L361" s="972"/>
      <c r="M361" s="972"/>
      <c r="N361" s="973"/>
    </row>
    <row r="362" spans="1:14" s="28" customFormat="1" ht="19.5">
      <c r="A362" s="859" t="s">
        <v>12</v>
      </c>
      <c r="B362" s="5" t="s">
        <v>23</v>
      </c>
      <c r="C362" s="23"/>
      <c r="D362" s="432"/>
      <c r="E362" s="23"/>
      <c r="F362" s="23"/>
      <c r="G362" s="23"/>
      <c r="H362" s="23"/>
      <c r="I362" s="23"/>
      <c r="J362" s="30"/>
      <c r="K362" s="433"/>
      <c r="L362" s="4"/>
      <c r="M362" s="4"/>
      <c r="N362" s="26"/>
    </row>
    <row r="363" spans="1:14" s="28" customFormat="1">
      <c r="A363" s="860"/>
      <c r="B363" s="6" t="s">
        <v>24</v>
      </c>
      <c r="C363" s="9"/>
      <c r="D363" s="434"/>
      <c r="E363" s="9"/>
      <c r="F363" s="9"/>
      <c r="G363" s="9"/>
      <c r="H363" s="9"/>
      <c r="I363" s="9"/>
      <c r="J363" s="33"/>
      <c r="K363" s="435"/>
      <c r="L363" s="7"/>
      <c r="M363" s="7"/>
      <c r="N363" s="8"/>
    </row>
    <row r="364" spans="1:14" s="28" customFormat="1" ht="19.5">
      <c r="A364" s="12"/>
      <c r="B364" s="13" t="s">
        <v>14</v>
      </c>
      <c r="C364" s="1182" t="s">
        <v>15</v>
      </c>
      <c r="D364" s="1183"/>
      <c r="E364" s="1183"/>
      <c r="F364" s="1183"/>
      <c r="G364" s="1183"/>
      <c r="H364" s="1183"/>
      <c r="I364" s="1183"/>
      <c r="J364" s="1206"/>
      <c r="K364" s="926"/>
      <c r="L364" s="926"/>
      <c r="M364" s="926"/>
      <c r="N364" s="927"/>
    </row>
    <row r="365" spans="1:14" s="28" customFormat="1" ht="22.5">
      <c r="A365" s="873" t="s">
        <v>16</v>
      </c>
      <c r="B365" s="888" t="s">
        <v>33</v>
      </c>
      <c r="C365" s="414"/>
      <c r="D365" s="415" t="s">
        <v>17</v>
      </c>
      <c r="E365" s="56"/>
      <c r="F365" s="56"/>
      <c r="G365" s="416">
        <f t="shared" ref="G365" si="143">SUM(G366:G368)</f>
        <v>0</v>
      </c>
      <c r="H365" s="56"/>
      <c r="I365" s="56"/>
      <c r="J365" s="1184"/>
      <c r="K365" s="429">
        <f t="shared" ref="K365:M365" si="144">SUM(K366:K368)</f>
        <v>0</v>
      </c>
      <c r="L365" s="56">
        <f t="shared" si="144"/>
        <v>0</v>
      </c>
      <c r="M365" s="56">
        <f t="shared" si="144"/>
        <v>0</v>
      </c>
      <c r="N365" s="66">
        <f>E365+H365+I365+K365+L365+M365</f>
        <v>0</v>
      </c>
    </row>
    <row r="366" spans="1:14" s="28" customFormat="1" ht="23.25">
      <c r="A366" s="873"/>
      <c r="B366" s="893"/>
      <c r="C366" s="418"/>
      <c r="D366" s="419" t="s">
        <v>18</v>
      </c>
      <c r="E366" s="197"/>
      <c r="F366" s="197"/>
      <c r="G366" s="420"/>
      <c r="H366" s="421"/>
      <c r="I366" s="421"/>
      <c r="J366" s="1185"/>
      <c r="K366" s="430"/>
      <c r="L366" s="198"/>
      <c r="M366" s="198"/>
      <c r="N366" s="222">
        <f t="shared" ref="N366:N368" si="145">E366+H366+I366+K366+L366+M366</f>
        <v>0</v>
      </c>
    </row>
    <row r="367" spans="1:14" s="28" customFormat="1" ht="23.25">
      <c r="A367" s="873"/>
      <c r="B367" s="893"/>
      <c r="C367" s="418"/>
      <c r="D367" s="419" t="s">
        <v>10</v>
      </c>
      <c r="E367" s="197"/>
      <c r="F367" s="197"/>
      <c r="G367" s="420"/>
      <c r="H367" s="421"/>
      <c r="I367" s="421"/>
      <c r="J367" s="1185"/>
      <c r="K367" s="430"/>
      <c r="L367" s="198"/>
      <c r="M367" s="198"/>
      <c r="N367" s="222">
        <f t="shared" si="145"/>
        <v>0</v>
      </c>
    </row>
    <row r="368" spans="1:14" s="28" customFormat="1" ht="22.5">
      <c r="A368" s="873"/>
      <c r="B368" s="893"/>
      <c r="C368" s="423"/>
      <c r="D368" s="419" t="s">
        <v>11</v>
      </c>
      <c r="E368" s="197"/>
      <c r="F368" s="197"/>
      <c r="G368" s="420"/>
      <c r="H368" s="424"/>
      <c r="I368" s="424"/>
      <c r="J368" s="1186"/>
      <c r="K368" s="430"/>
      <c r="L368" s="198"/>
      <c r="M368" s="198"/>
      <c r="N368" s="66">
        <f t="shared" si="145"/>
        <v>0</v>
      </c>
    </row>
    <row r="369" spans="1:14" s="28" customFormat="1" ht="40.5">
      <c r="A369" s="937" t="str">
        <f>E344</f>
        <v>XI</v>
      </c>
      <c r="B369" s="55" t="s">
        <v>51</v>
      </c>
      <c r="C369" s="939"/>
      <c r="D369" s="37" t="s">
        <v>9</v>
      </c>
      <c r="E369" s="203"/>
      <c r="F369" s="203"/>
      <c r="G369" s="203">
        <f t="shared" ref="G369" si="146">G370+G371+G372</f>
        <v>0</v>
      </c>
      <c r="H369" s="203"/>
      <c r="I369" s="203"/>
      <c r="J369" s="1081" t="s">
        <v>293</v>
      </c>
      <c r="K369" s="417">
        <f t="shared" ref="K369:N369" si="147">K370+K371+K372</f>
        <v>0</v>
      </c>
      <c r="L369" s="203">
        <f t="shared" si="147"/>
        <v>0</v>
      </c>
      <c r="M369" s="203">
        <f t="shared" si="147"/>
        <v>0</v>
      </c>
      <c r="N369" s="204">
        <f t="shared" si="147"/>
        <v>0</v>
      </c>
    </row>
    <row r="370" spans="1:14" s="28" customFormat="1">
      <c r="A370" s="937"/>
      <c r="B370" s="944" t="str">
        <f>F344</f>
        <v>МАЛОЕ И СРЕДНЕЕ ПРЕДПРИНИМАТЕЛЬСТВО</v>
      </c>
      <c r="C370" s="939"/>
      <c r="D370" s="38" t="s">
        <v>18</v>
      </c>
      <c r="E370" s="205"/>
      <c r="F370" s="205"/>
      <c r="G370" s="205"/>
      <c r="H370" s="205"/>
      <c r="I370" s="205"/>
      <c r="J370" s="935"/>
      <c r="K370" s="422"/>
      <c r="L370" s="206"/>
      <c r="M370" s="206"/>
      <c r="N370" s="436">
        <f t="shared" ref="N370:N372" si="148">E370+H370+I370+K370+L370+M370</f>
        <v>0</v>
      </c>
    </row>
    <row r="371" spans="1:14" s="28" customFormat="1">
      <c r="A371" s="937"/>
      <c r="B371" s="1129"/>
      <c r="C371" s="939"/>
      <c r="D371" s="38" t="s">
        <v>10</v>
      </c>
      <c r="E371" s="205"/>
      <c r="F371" s="205"/>
      <c r="G371" s="205"/>
      <c r="H371" s="205"/>
      <c r="I371" s="205"/>
      <c r="J371" s="935"/>
      <c r="K371" s="422"/>
      <c r="L371" s="206"/>
      <c r="M371" s="206"/>
      <c r="N371" s="436">
        <f t="shared" si="148"/>
        <v>0</v>
      </c>
    </row>
    <row r="372" spans="1:14" s="28" customFormat="1" ht="21" thickBot="1">
      <c r="A372" s="938"/>
      <c r="B372" s="1130"/>
      <c r="C372" s="940"/>
      <c r="D372" s="437" t="s">
        <v>11</v>
      </c>
      <c r="E372" s="438"/>
      <c r="F372" s="438"/>
      <c r="G372" s="438"/>
      <c r="H372" s="207"/>
      <c r="I372" s="207"/>
      <c r="J372" s="1082"/>
      <c r="K372" s="422"/>
      <c r="L372" s="208"/>
      <c r="M372" s="208"/>
      <c r="N372" s="439">
        <f t="shared" si="148"/>
        <v>0</v>
      </c>
    </row>
    <row r="373" spans="1:14" s="28" customFormat="1" ht="27.75" thickBot="1">
      <c r="A373" s="51"/>
      <c r="B373" s="52"/>
      <c r="C373" s="52"/>
      <c r="D373" s="52"/>
      <c r="E373" s="77" t="s">
        <v>340</v>
      </c>
      <c r="F373" s="76" t="s">
        <v>63</v>
      </c>
      <c r="G373" s="78"/>
      <c r="H373" s="52"/>
      <c r="I373" s="52"/>
      <c r="J373" s="52"/>
      <c r="K373" s="408"/>
      <c r="L373" s="52"/>
      <c r="M373" s="52"/>
      <c r="N373" s="53"/>
    </row>
    <row r="374" spans="1:14" s="28" customFormat="1" ht="21" thickBot="1">
      <c r="A374" s="963" t="s">
        <v>31</v>
      </c>
      <c r="B374" s="964"/>
      <c r="C374" s="964"/>
      <c r="D374" s="964"/>
      <c r="E374" s="964"/>
      <c r="F374" s="964"/>
      <c r="G374" s="964"/>
      <c r="H374" s="964"/>
      <c r="I374" s="964"/>
      <c r="J374" s="964"/>
      <c r="K374" s="964"/>
      <c r="L374" s="964"/>
      <c r="M374" s="964"/>
      <c r="N374" s="974"/>
    </row>
    <row r="375" spans="1:14" s="28" customFormat="1" ht="19.5">
      <c r="A375" s="859" t="s">
        <v>12</v>
      </c>
      <c r="B375" s="5" t="s">
        <v>23</v>
      </c>
      <c r="C375" s="61"/>
      <c r="D375" s="62"/>
      <c r="E375" s="61"/>
      <c r="F375" s="61"/>
      <c r="G375" s="61"/>
      <c r="H375" s="61"/>
      <c r="I375" s="61"/>
      <c r="J375" s="63"/>
      <c r="K375" s="409"/>
      <c r="L375" s="64"/>
      <c r="M375" s="64"/>
      <c r="N375" s="65"/>
    </row>
    <row r="376" spans="1:14" s="28" customFormat="1">
      <c r="A376" s="962"/>
      <c r="B376" s="410" t="s">
        <v>24</v>
      </c>
      <c r="C376" s="20"/>
      <c r="D376" s="411"/>
      <c r="E376" s="20"/>
      <c r="F376" s="20"/>
      <c r="G376" s="20"/>
      <c r="H376" s="20"/>
      <c r="I376" s="20"/>
      <c r="J376" s="29"/>
      <c r="K376" s="412"/>
      <c r="L376" s="20"/>
      <c r="M376" s="20"/>
      <c r="N376" s="21"/>
    </row>
    <row r="377" spans="1:14" s="28" customFormat="1" ht="19.5">
      <c r="A377" s="10"/>
      <c r="B377" s="11" t="s">
        <v>14</v>
      </c>
      <c r="C377" s="1182" t="s">
        <v>15</v>
      </c>
      <c r="D377" s="1183"/>
      <c r="E377" s="1183"/>
      <c r="F377" s="1183"/>
      <c r="G377" s="1183"/>
      <c r="H377" s="1183"/>
      <c r="I377" s="1183"/>
      <c r="J377" s="1183"/>
      <c r="K377" s="926"/>
      <c r="L377" s="926"/>
      <c r="M377" s="926"/>
      <c r="N377" s="927"/>
    </row>
    <row r="378" spans="1:14" s="28" customFormat="1" ht="22.5">
      <c r="A378" s="872" t="s">
        <v>16</v>
      </c>
      <c r="B378" s="888" t="s">
        <v>33</v>
      </c>
      <c r="C378" s="414"/>
      <c r="D378" s="415" t="s">
        <v>17</v>
      </c>
      <c r="E378" s="56"/>
      <c r="F378" s="56"/>
      <c r="G378" s="416">
        <f t="shared" ref="G378" si="149">SUM(G379:G381)</f>
        <v>0</v>
      </c>
      <c r="H378" s="56"/>
      <c r="I378" s="56"/>
      <c r="J378" s="1184"/>
      <c r="K378" s="429">
        <f t="shared" ref="K378:M378" si="150">SUM(K379:K381)</f>
        <v>0</v>
      </c>
      <c r="L378" s="56">
        <f t="shared" si="150"/>
        <v>0</v>
      </c>
      <c r="M378" s="56">
        <f t="shared" si="150"/>
        <v>0</v>
      </c>
      <c r="N378" s="66">
        <f>E378+H378+I378+K378+L378+M378</f>
        <v>0</v>
      </c>
    </row>
    <row r="379" spans="1:14" s="28" customFormat="1" ht="23.25">
      <c r="A379" s="873"/>
      <c r="B379" s="893"/>
      <c r="C379" s="418"/>
      <c r="D379" s="419" t="s">
        <v>18</v>
      </c>
      <c r="E379" s="197"/>
      <c r="F379" s="197"/>
      <c r="G379" s="420"/>
      <c r="H379" s="421"/>
      <c r="I379" s="421"/>
      <c r="J379" s="1185"/>
      <c r="K379" s="430"/>
      <c r="L379" s="198"/>
      <c r="M379" s="198"/>
      <c r="N379" s="222">
        <f t="shared" ref="N379:N381" si="151">E379+H379+I379+K379+L379+M379</f>
        <v>0</v>
      </c>
    </row>
    <row r="380" spans="1:14" s="28" customFormat="1" ht="23.25">
      <c r="A380" s="873"/>
      <c r="B380" s="893"/>
      <c r="C380" s="418"/>
      <c r="D380" s="419" t="s">
        <v>10</v>
      </c>
      <c r="E380" s="197"/>
      <c r="F380" s="197"/>
      <c r="G380" s="420"/>
      <c r="H380" s="421"/>
      <c r="I380" s="421"/>
      <c r="J380" s="1185"/>
      <c r="K380" s="430"/>
      <c r="L380" s="198"/>
      <c r="M380" s="198"/>
      <c r="N380" s="222">
        <f t="shared" si="151"/>
        <v>0</v>
      </c>
    </row>
    <row r="381" spans="1:14" s="28" customFormat="1" ht="22.5">
      <c r="A381" s="874"/>
      <c r="B381" s="894"/>
      <c r="C381" s="423"/>
      <c r="D381" s="419" t="s">
        <v>11</v>
      </c>
      <c r="E381" s="197"/>
      <c r="F381" s="197"/>
      <c r="G381" s="420"/>
      <c r="H381" s="424"/>
      <c r="I381" s="424"/>
      <c r="J381" s="1186"/>
      <c r="K381" s="430"/>
      <c r="L381" s="198"/>
      <c r="M381" s="198"/>
      <c r="N381" s="66">
        <f t="shared" si="151"/>
        <v>0</v>
      </c>
    </row>
    <row r="382" spans="1:14" s="28" customFormat="1" ht="19.5">
      <c r="A382" s="860" t="s">
        <v>13</v>
      </c>
      <c r="B382" s="22" t="s">
        <v>23</v>
      </c>
      <c r="C382" s="31"/>
      <c r="D382" s="32"/>
      <c r="E382" s="200"/>
      <c r="F382" s="200"/>
      <c r="G382" s="200"/>
      <c r="H382" s="200"/>
      <c r="I382" s="200"/>
      <c r="J382" s="201"/>
      <c r="K382" s="448"/>
      <c r="L382" s="198"/>
      <c r="M382" s="198"/>
      <c r="N382" s="202"/>
    </row>
    <row r="383" spans="1:14" s="28" customFormat="1">
      <c r="A383" s="962"/>
      <c r="B383" s="410" t="s">
        <v>24</v>
      </c>
      <c r="C383" s="20"/>
      <c r="D383" s="411"/>
      <c r="E383" s="20"/>
      <c r="F383" s="20"/>
      <c r="G383" s="20"/>
      <c r="H383" s="20"/>
      <c r="I383" s="20"/>
      <c r="J383" s="29"/>
      <c r="K383" s="412"/>
      <c r="L383" s="20"/>
      <c r="M383" s="20"/>
      <c r="N383" s="21"/>
    </row>
    <row r="384" spans="1:14" s="28" customFormat="1" ht="19.5">
      <c r="A384" s="10"/>
      <c r="B384" s="11" t="s">
        <v>14</v>
      </c>
      <c r="C384" s="1182" t="s">
        <v>15</v>
      </c>
      <c r="D384" s="1183"/>
      <c r="E384" s="1183"/>
      <c r="F384" s="1183"/>
      <c r="G384" s="1183"/>
      <c r="H384" s="1183"/>
      <c r="I384" s="1183"/>
      <c r="J384" s="1183"/>
      <c r="K384" s="926"/>
      <c r="L384" s="926"/>
      <c r="M384" s="926"/>
      <c r="N384" s="927"/>
    </row>
    <row r="385" spans="1:14" s="28" customFormat="1" ht="22.5">
      <c r="A385" s="872" t="s">
        <v>28</v>
      </c>
      <c r="B385" s="888" t="s">
        <v>33</v>
      </c>
      <c r="C385" s="414"/>
      <c r="D385" s="415" t="s">
        <v>17</v>
      </c>
      <c r="E385" s="56"/>
      <c r="F385" s="56"/>
      <c r="G385" s="416">
        <f t="shared" ref="G385" si="152">SUM(G386:G388)</f>
        <v>0</v>
      </c>
      <c r="H385" s="56"/>
      <c r="I385" s="56"/>
      <c r="J385" s="1184"/>
      <c r="K385" s="429">
        <f t="shared" ref="K385:M385" si="153">SUM(K386:K388)</f>
        <v>0</v>
      </c>
      <c r="L385" s="56">
        <f t="shared" si="153"/>
        <v>0</v>
      </c>
      <c r="M385" s="56">
        <f t="shared" si="153"/>
        <v>0</v>
      </c>
      <c r="N385" s="66">
        <f>E385+H385+I385+K385+L385+M385</f>
        <v>0</v>
      </c>
    </row>
    <row r="386" spans="1:14" s="28" customFormat="1" ht="23.25">
      <c r="A386" s="873"/>
      <c r="B386" s="893"/>
      <c r="C386" s="418"/>
      <c r="D386" s="419" t="s">
        <v>18</v>
      </c>
      <c r="E386" s="197"/>
      <c r="F386" s="197"/>
      <c r="G386" s="420"/>
      <c r="H386" s="421"/>
      <c r="I386" s="421"/>
      <c r="J386" s="1185"/>
      <c r="K386" s="430"/>
      <c r="L386" s="198"/>
      <c r="M386" s="198"/>
      <c r="N386" s="222">
        <f t="shared" ref="N386:N388" si="154">E386+H386+I386+K386+L386+M386</f>
        <v>0</v>
      </c>
    </row>
    <row r="387" spans="1:14" s="28" customFormat="1" ht="23.25">
      <c r="A387" s="873"/>
      <c r="B387" s="893"/>
      <c r="C387" s="418"/>
      <c r="D387" s="419" t="s">
        <v>10</v>
      </c>
      <c r="E387" s="197"/>
      <c r="F387" s="197"/>
      <c r="G387" s="420"/>
      <c r="H387" s="421"/>
      <c r="I387" s="421"/>
      <c r="J387" s="1185"/>
      <c r="K387" s="430"/>
      <c r="L387" s="198"/>
      <c r="M387" s="198"/>
      <c r="N387" s="222">
        <f t="shared" si="154"/>
        <v>0</v>
      </c>
    </row>
    <row r="388" spans="1:14" s="28" customFormat="1" ht="22.5">
      <c r="A388" s="873"/>
      <c r="B388" s="894"/>
      <c r="C388" s="423"/>
      <c r="D388" s="419" t="s">
        <v>11</v>
      </c>
      <c r="E388" s="197"/>
      <c r="F388" s="197"/>
      <c r="G388" s="420"/>
      <c r="H388" s="424"/>
      <c r="I388" s="424"/>
      <c r="J388" s="1186"/>
      <c r="K388" s="430"/>
      <c r="L388" s="198"/>
      <c r="M388" s="198"/>
      <c r="N388" s="66">
        <f t="shared" si="154"/>
        <v>0</v>
      </c>
    </row>
    <row r="389" spans="1:14" s="28" customFormat="1" ht="39.75" thickBot="1">
      <c r="A389" s="323" t="s">
        <v>27</v>
      </c>
      <c r="B389" s="324" t="s">
        <v>29</v>
      </c>
      <c r="C389" s="325"/>
      <c r="D389" s="326"/>
      <c r="E389" s="335"/>
      <c r="F389" s="335"/>
      <c r="G389" s="335"/>
      <c r="H389" s="335"/>
      <c r="I389" s="335"/>
      <c r="J389" s="327"/>
      <c r="K389" s="431"/>
      <c r="L389" s="328"/>
      <c r="M389" s="328"/>
      <c r="N389" s="329"/>
    </row>
    <row r="390" spans="1:14" s="28" customFormat="1" ht="21" thickBot="1">
      <c r="A390" s="1020" t="s">
        <v>32</v>
      </c>
      <c r="B390" s="972"/>
      <c r="C390" s="972"/>
      <c r="D390" s="972"/>
      <c r="E390" s="972"/>
      <c r="F390" s="972"/>
      <c r="G390" s="972"/>
      <c r="H390" s="972"/>
      <c r="I390" s="972"/>
      <c r="J390" s="972"/>
      <c r="K390" s="972"/>
      <c r="L390" s="972"/>
      <c r="M390" s="972"/>
      <c r="N390" s="973"/>
    </row>
    <row r="391" spans="1:14" s="28" customFormat="1" ht="19.5">
      <c r="A391" s="859" t="s">
        <v>12</v>
      </c>
      <c r="B391" s="5" t="s">
        <v>23</v>
      </c>
      <c r="C391" s="23"/>
      <c r="D391" s="432"/>
      <c r="E391" s="23"/>
      <c r="F391" s="23"/>
      <c r="G391" s="23"/>
      <c r="H391" s="23"/>
      <c r="I391" s="23"/>
      <c r="J391" s="30"/>
      <c r="K391" s="433"/>
      <c r="L391" s="4"/>
      <c r="M391" s="4"/>
      <c r="N391" s="26"/>
    </row>
    <row r="392" spans="1:14" s="28" customFormat="1">
      <c r="A392" s="860"/>
      <c r="B392" s="6" t="s">
        <v>24</v>
      </c>
      <c r="C392" s="9"/>
      <c r="D392" s="434"/>
      <c r="E392" s="9"/>
      <c r="F392" s="9"/>
      <c r="G392" s="9"/>
      <c r="H392" s="9"/>
      <c r="I392" s="9"/>
      <c r="J392" s="33"/>
      <c r="K392" s="435"/>
      <c r="L392" s="7"/>
      <c r="M392" s="7"/>
      <c r="N392" s="8"/>
    </row>
    <row r="393" spans="1:14" s="28" customFormat="1" ht="19.5">
      <c r="A393" s="12"/>
      <c r="B393" s="13" t="s">
        <v>14</v>
      </c>
      <c r="C393" s="1194" t="s">
        <v>15</v>
      </c>
      <c r="D393" s="1194"/>
      <c r="E393" s="1194"/>
      <c r="F393" s="1194"/>
      <c r="G393" s="1194"/>
      <c r="H393" s="1194"/>
      <c r="I393" s="1194"/>
      <c r="J393" s="1194"/>
      <c r="K393" s="926"/>
      <c r="L393" s="926"/>
      <c r="M393" s="926"/>
      <c r="N393" s="927"/>
    </row>
    <row r="394" spans="1:14" s="28" customFormat="1" ht="22.5">
      <c r="A394" s="873" t="s">
        <v>16</v>
      </c>
      <c r="B394" s="888" t="s">
        <v>33</v>
      </c>
      <c r="C394" s="414"/>
      <c r="D394" s="415" t="s">
        <v>17</v>
      </c>
      <c r="E394" s="56"/>
      <c r="F394" s="56"/>
      <c r="G394" s="416">
        <f t="shared" ref="G394" si="155">SUM(G395:G397)</f>
        <v>0</v>
      </c>
      <c r="H394" s="56"/>
      <c r="I394" s="56"/>
      <c r="J394" s="1184"/>
      <c r="K394" s="429">
        <f t="shared" ref="K394:M394" si="156">SUM(K395:K397)</f>
        <v>0</v>
      </c>
      <c r="L394" s="56">
        <f t="shared" si="156"/>
        <v>0</v>
      </c>
      <c r="M394" s="56">
        <f t="shared" si="156"/>
        <v>0</v>
      </c>
      <c r="N394" s="66">
        <f>E394+H394+I394+K394+L394+M394</f>
        <v>0</v>
      </c>
    </row>
    <row r="395" spans="1:14" s="28" customFormat="1" ht="23.25">
      <c r="A395" s="873"/>
      <c r="B395" s="893"/>
      <c r="C395" s="418"/>
      <c r="D395" s="419" t="s">
        <v>18</v>
      </c>
      <c r="E395" s="197"/>
      <c r="F395" s="197"/>
      <c r="G395" s="420"/>
      <c r="H395" s="421"/>
      <c r="I395" s="421"/>
      <c r="J395" s="1185"/>
      <c r="K395" s="430"/>
      <c r="L395" s="198"/>
      <c r="M395" s="198"/>
      <c r="N395" s="222">
        <f t="shared" ref="N395:N397" si="157">E395+H395+I395+K395+L395+M395</f>
        <v>0</v>
      </c>
    </row>
    <row r="396" spans="1:14" s="28" customFormat="1" ht="23.25">
      <c r="A396" s="873"/>
      <c r="B396" s="893"/>
      <c r="C396" s="418"/>
      <c r="D396" s="419" t="s">
        <v>10</v>
      </c>
      <c r="E396" s="197"/>
      <c r="F396" s="197"/>
      <c r="G396" s="420"/>
      <c r="H396" s="421"/>
      <c r="I396" s="421"/>
      <c r="J396" s="1185"/>
      <c r="K396" s="430"/>
      <c r="L396" s="198"/>
      <c r="M396" s="198"/>
      <c r="N396" s="222">
        <f t="shared" si="157"/>
        <v>0</v>
      </c>
    </row>
    <row r="397" spans="1:14" s="28" customFormat="1" ht="22.5">
      <c r="A397" s="873"/>
      <c r="B397" s="893"/>
      <c r="C397" s="423"/>
      <c r="D397" s="419" t="s">
        <v>11</v>
      </c>
      <c r="E397" s="197"/>
      <c r="F397" s="197"/>
      <c r="G397" s="420"/>
      <c r="H397" s="424"/>
      <c r="I397" s="424"/>
      <c r="J397" s="1186"/>
      <c r="K397" s="430"/>
      <c r="L397" s="198"/>
      <c r="M397" s="198"/>
      <c r="N397" s="66">
        <f t="shared" si="157"/>
        <v>0</v>
      </c>
    </row>
    <row r="398" spans="1:14" s="28" customFormat="1" ht="40.5">
      <c r="A398" s="937" t="str">
        <f>E373</f>
        <v>XII</v>
      </c>
      <c r="B398" s="55" t="s">
        <v>51</v>
      </c>
      <c r="C398" s="939"/>
      <c r="D398" s="37" t="s">
        <v>9</v>
      </c>
      <c r="E398" s="203"/>
      <c r="F398" s="203"/>
      <c r="G398" s="203">
        <f t="shared" ref="G398" si="158">G399+G400+G401</f>
        <v>0</v>
      </c>
      <c r="H398" s="203"/>
      <c r="I398" s="203"/>
      <c r="J398" s="1081" t="s">
        <v>285</v>
      </c>
      <c r="K398" s="417">
        <f t="shared" ref="K398:N398" si="159">K399+K400+K401</f>
        <v>0</v>
      </c>
      <c r="L398" s="203">
        <f t="shared" si="159"/>
        <v>0</v>
      </c>
      <c r="M398" s="203">
        <f t="shared" si="159"/>
        <v>0</v>
      </c>
      <c r="N398" s="204">
        <f t="shared" si="159"/>
        <v>0</v>
      </c>
    </row>
    <row r="399" spans="1:14" s="28" customFormat="1" ht="20.25" customHeight="1">
      <c r="A399" s="937"/>
      <c r="B399" s="944" t="str">
        <f>F373</f>
        <v>МЕЖДУНАРОДНАЯ КООПЕРАЦИЯ И ЭКСПОРТ</v>
      </c>
      <c r="C399" s="939"/>
      <c r="D399" s="38" t="s">
        <v>18</v>
      </c>
      <c r="E399" s="205"/>
      <c r="F399" s="205"/>
      <c r="G399" s="205"/>
      <c r="H399" s="205"/>
      <c r="I399" s="205"/>
      <c r="J399" s="935"/>
      <c r="K399" s="422"/>
      <c r="L399" s="206"/>
      <c r="M399" s="206"/>
      <c r="N399" s="436">
        <f t="shared" ref="N399:N401" si="160">E399+H399+I399+K399+L399+M399</f>
        <v>0</v>
      </c>
    </row>
    <row r="400" spans="1:14" s="28" customFormat="1" ht="20.25" customHeight="1">
      <c r="A400" s="937"/>
      <c r="B400" s="1129"/>
      <c r="C400" s="939"/>
      <c r="D400" s="38" t="s">
        <v>10</v>
      </c>
      <c r="E400" s="205"/>
      <c r="F400" s="205"/>
      <c r="G400" s="205"/>
      <c r="H400" s="205"/>
      <c r="I400" s="205"/>
      <c r="J400" s="935"/>
      <c r="K400" s="422"/>
      <c r="L400" s="206"/>
      <c r="M400" s="206"/>
      <c r="N400" s="436">
        <f t="shared" si="160"/>
        <v>0</v>
      </c>
    </row>
    <row r="401" spans="1:19" s="28" customFormat="1" ht="21" customHeight="1" thickBot="1">
      <c r="A401" s="938"/>
      <c r="B401" s="1130"/>
      <c r="C401" s="940"/>
      <c r="D401" s="437" t="s">
        <v>11</v>
      </c>
      <c r="E401" s="438"/>
      <c r="F401" s="438"/>
      <c r="G401" s="438"/>
      <c r="H401" s="207"/>
      <c r="I401" s="207"/>
      <c r="J401" s="1082"/>
      <c r="K401" s="422"/>
      <c r="L401" s="208"/>
      <c r="M401" s="208"/>
      <c r="N401" s="439">
        <f t="shared" si="160"/>
        <v>0</v>
      </c>
    </row>
    <row r="402" spans="1:19" s="28" customFormat="1" ht="15">
      <c r="A402" s="130"/>
      <c r="B402" s="130"/>
      <c r="C402" s="130"/>
      <c r="D402" s="130"/>
      <c r="E402" s="130"/>
      <c r="F402" s="130"/>
      <c r="G402" s="130"/>
      <c r="H402" s="130"/>
      <c r="I402" s="130"/>
      <c r="J402" s="130"/>
      <c r="K402" s="450"/>
    </row>
    <row r="403" spans="1:19" s="28" customFormat="1" ht="15">
      <c r="A403" s="130"/>
      <c r="B403" s="130"/>
      <c r="C403" s="130"/>
      <c r="D403" s="130"/>
      <c r="E403" s="130"/>
      <c r="F403" s="130"/>
      <c r="G403" s="130"/>
      <c r="H403" s="130"/>
      <c r="I403" s="130"/>
      <c r="J403" s="130"/>
      <c r="K403" s="450"/>
    </row>
    <row r="404" spans="1:19" s="28" customFormat="1" ht="15">
      <c r="A404" s="130"/>
      <c r="B404" s="130"/>
      <c r="C404" s="130"/>
      <c r="D404" s="130"/>
      <c r="E404" s="130"/>
      <c r="F404" s="130"/>
      <c r="G404" s="130"/>
      <c r="H404" s="130"/>
      <c r="I404" s="130"/>
      <c r="J404" s="130"/>
      <c r="K404" s="450"/>
    </row>
    <row r="405" spans="1:19" s="28" customFormat="1" ht="18" customHeight="1" thickBot="1">
      <c r="A405" s="130"/>
      <c r="B405" s="130"/>
      <c r="C405" s="130"/>
      <c r="D405" s="130"/>
      <c r="E405" s="130"/>
      <c r="F405" s="130"/>
      <c r="G405" s="130"/>
      <c r="H405" s="130"/>
      <c r="I405" s="130"/>
      <c r="J405" s="130"/>
      <c r="K405" s="450"/>
    </row>
    <row r="406" spans="1:19" ht="39" customHeight="1" thickBot="1">
      <c r="A406" s="1173" t="str">
        <f>'[1]Приложение 2 (СВОД)'!A132:N132</f>
        <v>ИНЫЕ РАСХОДЫ МУНИЦИПАЛЬНЫХ ОБРАЗОВАНИЙ</v>
      </c>
      <c r="B406" s="1174"/>
      <c r="C406" s="1174"/>
      <c r="D406" s="1174"/>
      <c r="E406" s="1174"/>
      <c r="F406" s="1174"/>
      <c r="G406" s="1174"/>
      <c r="H406" s="1174"/>
      <c r="I406" s="1174"/>
      <c r="J406" s="1174"/>
      <c r="K406" s="1174"/>
      <c r="L406" s="1174"/>
      <c r="M406" s="1174"/>
      <c r="N406" s="1175"/>
    </row>
    <row r="407" spans="1:19" s="24" customFormat="1" ht="7.5" customHeight="1" thickBot="1">
      <c r="A407" s="451"/>
      <c r="B407" s="50"/>
      <c r="C407" s="50"/>
      <c r="D407" s="50"/>
      <c r="E407" s="50"/>
      <c r="F407" s="50"/>
      <c r="G407" s="50"/>
      <c r="H407" s="50"/>
      <c r="I407" s="50"/>
      <c r="J407" s="50"/>
      <c r="K407" s="452"/>
      <c r="L407" s="50"/>
      <c r="M407" s="50"/>
      <c r="N407" s="453"/>
    </row>
    <row r="408" spans="1:19" s="36" customFormat="1" ht="22.5" customHeight="1">
      <c r="A408" s="1047"/>
      <c r="B408" s="1138" t="s">
        <v>49</v>
      </c>
      <c r="C408" s="1141"/>
      <c r="D408" s="380" t="s">
        <v>9</v>
      </c>
      <c r="E408" s="59"/>
      <c r="F408" s="59"/>
      <c r="G408" s="59">
        <f t="shared" ref="G408:N408" si="161">SUM(G409:G411)</f>
        <v>57.832000000000001</v>
      </c>
      <c r="H408" s="59"/>
      <c r="I408" s="59"/>
      <c r="J408" s="1160"/>
      <c r="K408" s="417">
        <f t="shared" si="161"/>
        <v>0</v>
      </c>
      <c r="L408" s="59">
        <f t="shared" si="161"/>
        <v>0</v>
      </c>
      <c r="M408" s="59">
        <f t="shared" si="161"/>
        <v>0</v>
      </c>
      <c r="N408" s="60">
        <f t="shared" si="161"/>
        <v>0</v>
      </c>
    </row>
    <row r="409" spans="1:19" s="36" customFormat="1" ht="22.5" customHeight="1">
      <c r="A409" s="1048"/>
      <c r="B409" s="1139"/>
      <c r="C409" s="1142"/>
      <c r="D409" s="47" t="s">
        <v>18</v>
      </c>
      <c r="E409" s="70"/>
      <c r="F409" s="70"/>
      <c r="G409" s="70">
        <f>G484+G495</f>
        <v>0</v>
      </c>
      <c r="H409" s="70"/>
      <c r="I409" s="70"/>
      <c r="J409" s="1161"/>
      <c r="K409" s="422"/>
      <c r="L409" s="70"/>
      <c r="M409" s="70"/>
      <c r="N409" s="436">
        <f t="shared" ref="N409:N411" si="162">E409+H409+I409+K409+L409+M409</f>
        <v>0</v>
      </c>
    </row>
    <row r="410" spans="1:19" s="36" customFormat="1" ht="22.5" customHeight="1">
      <c r="A410" s="1048"/>
      <c r="B410" s="1139"/>
      <c r="C410" s="1142"/>
      <c r="D410" s="47" t="s">
        <v>10</v>
      </c>
      <c r="E410" s="70"/>
      <c r="F410" s="70"/>
      <c r="G410" s="70">
        <f t="shared" ref="G410:G411" si="163">G485+G496</f>
        <v>55.776000000000003</v>
      </c>
      <c r="H410" s="70"/>
      <c r="I410" s="70"/>
      <c r="J410" s="1161"/>
      <c r="K410" s="422"/>
      <c r="L410" s="70"/>
      <c r="M410" s="70"/>
      <c r="N410" s="436">
        <f t="shared" si="162"/>
        <v>0</v>
      </c>
    </row>
    <row r="411" spans="1:19" s="36" customFormat="1" ht="22.5" customHeight="1" thickBot="1">
      <c r="A411" s="1049"/>
      <c r="B411" s="1140"/>
      <c r="C411" s="1143"/>
      <c r="D411" s="404" t="s">
        <v>11</v>
      </c>
      <c r="E411" s="405"/>
      <c r="F411" s="405"/>
      <c r="G411" s="70">
        <f t="shared" si="163"/>
        <v>2.056</v>
      </c>
      <c r="H411" s="68"/>
      <c r="I411" s="68"/>
      <c r="J411" s="1162"/>
      <c r="K411" s="422"/>
      <c r="L411" s="68"/>
      <c r="M411" s="68"/>
      <c r="N411" s="439">
        <f t="shared" si="162"/>
        <v>0</v>
      </c>
    </row>
    <row r="412" spans="1:19" ht="29.25" thickBot="1">
      <c r="A412" s="454">
        <v>1</v>
      </c>
      <c r="B412" s="1257" t="s">
        <v>34</v>
      </c>
      <c r="C412" s="1258"/>
      <c r="D412" s="1258"/>
      <c r="E412" s="1258"/>
      <c r="F412" s="1258"/>
      <c r="G412" s="1258"/>
      <c r="H412" s="1258"/>
      <c r="I412" s="1258"/>
      <c r="J412" s="1258"/>
      <c r="K412" s="1258"/>
      <c r="L412" s="1258"/>
      <c r="M412" s="1258"/>
      <c r="N412" s="1259"/>
      <c r="S412" s="455"/>
    </row>
    <row r="413" spans="1:19" ht="22.5">
      <c r="A413" s="1263" t="s">
        <v>36</v>
      </c>
      <c r="B413" s="1070" t="s">
        <v>35</v>
      </c>
      <c r="C413" s="1264"/>
      <c r="D413" s="415" t="s">
        <v>17</v>
      </c>
      <c r="E413" s="56"/>
      <c r="F413" s="56"/>
      <c r="G413" s="416">
        <f t="shared" ref="G413" si="164">SUM(G414:G416)</f>
        <v>0</v>
      </c>
      <c r="H413" s="56"/>
      <c r="I413" s="56"/>
      <c r="J413" s="1184"/>
      <c r="K413" s="429">
        <f t="shared" ref="K413:M413" si="165">SUM(K414:K416)</f>
        <v>0</v>
      </c>
      <c r="L413" s="56">
        <f t="shared" si="165"/>
        <v>0</v>
      </c>
      <c r="M413" s="56">
        <f t="shared" si="165"/>
        <v>0</v>
      </c>
      <c r="N413" s="66">
        <f>E413+H413+I413+K413+L413+M413</f>
        <v>0</v>
      </c>
    </row>
    <row r="414" spans="1:19" ht="23.25">
      <c r="A414" s="1233"/>
      <c r="B414" s="893"/>
      <c r="C414" s="1127"/>
      <c r="D414" s="419" t="s">
        <v>18</v>
      </c>
      <c r="E414" s="197"/>
      <c r="F414" s="197"/>
      <c r="G414" s="420"/>
      <c r="H414" s="421"/>
      <c r="I414" s="421"/>
      <c r="J414" s="1185"/>
      <c r="K414" s="430"/>
      <c r="L414" s="198"/>
      <c r="M414" s="198"/>
      <c r="N414" s="222">
        <f t="shared" ref="N414:N416" si="166">E414+H414+I414+K414+L414+M414</f>
        <v>0</v>
      </c>
    </row>
    <row r="415" spans="1:19" ht="23.25">
      <c r="A415" s="1233"/>
      <c r="B415" s="893"/>
      <c r="C415" s="1127"/>
      <c r="D415" s="419" t="s">
        <v>10</v>
      </c>
      <c r="E415" s="197"/>
      <c r="F415" s="197"/>
      <c r="G415" s="420"/>
      <c r="H415" s="421"/>
      <c r="I415" s="421"/>
      <c r="J415" s="1185"/>
      <c r="K415" s="430"/>
      <c r="L415" s="198"/>
      <c r="M415" s="198"/>
      <c r="N415" s="222">
        <f t="shared" si="166"/>
        <v>0</v>
      </c>
    </row>
    <row r="416" spans="1:19" ht="22.5">
      <c r="A416" s="1234"/>
      <c r="B416" s="894"/>
      <c r="C416" s="1214"/>
      <c r="D416" s="419" t="s">
        <v>11</v>
      </c>
      <c r="E416" s="197"/>
      <c r="F416" s="197"/>
      <c r="G416" s="420"/>
      <c r="H416" s="424"/>
      <c r="I416" s="424"/>
      <c r="J416" s="1186"/>
      <c r="K416" s="430"/>
      <c r="L416" s="198"/>
      <c r="M416" s="198"/>
      <c r="N416" s="66">
        <f t="shared" si="166"/>
        <v>0</v>
      </c>
    </row>
    <row r="417" spans="1:14" ht="22.5">
      <c r="A417" s="1232" t="s">
        <v>38</v>
      </c>
      <c r="B417" s="888" t="s">
        <v>35</v>
      </c>
      <c r="C417" s="414"/>
      <c r="D417" s="415" t="s">
        <v>17</v>
      </c>
      <c r="E417" s="56"/>
      <c r="F417" s="56"/>
      <c r="G417" s="416">
        <f t="shared" ref="G417" si="167">SUM(G418:G420)</f>
        <v>0</v>
      </c>
      <c r="H417" s="56"/>
      <c r="I417" s="56"/>
      <c r="J417" s="1184"/>
      <c r="K417" s="429">
        <f t="shared" ref="K417:M417" si="168">SUM(K418:K420)</f>
        <v>0</v>
      </c>
      <c r="L417" s="56">
        <f t="shared" si="168"/>
        <v>0</v>
      </c>
      <c r="M417" s="56">
        <f t="shared" si="168"/>
        <v>0</v>
      </c>
      <c r="N417" s="66">
        <f>E417+H417+I417+K417+L417+M417</f>
        <v>0</v>
      </c>
    </row>
    <row r="418" spans="1:14" ht="23.25">
      <c r="A418" s="1233"/>
      <c r="B418" s="893"/>
      <c r="C418" s="418"/>
      <c r="D418" s="419" t="s">
        <v>18</v>
      </c>
      <c r="E418" s="197"/>
      <c r="F418" s="197"/>
      <c r="G418" s="420"/>
      <c r="H418" s="421"/>
      <c r="I418" s="421"/>
      <c r="J418" s="1185"/>
      <c r="K418" s="430"/>
      <c r="L418" s="198"/>
      <c r="M418" s="198"/>
      <c r="N418" s="222">
        <f t="shared" ref="N418:N420" si="169">E418+H418+I418+K418+L418+M418</f>
        <v>0</v>
      </c>
    </row>
    <row r="419" spans="1:14" ht="23.25">
      <c r="A419" s="1233"/>
      <c r="B419" s="893"/>
      <c r="C419" s="418"/>
      <c r="D419" s="419" t="s">
        <v>10</v>
      </c>
      <c r="E419" s="197"/>
      <c r="F419" s="197"/>
      <c r="G419" s="420"/>
      <c r="H419" s="421"/>
      <c r="I419" s="421"/>
      <c r="J419" s="1185"/>
      <c r="K419" s="430"/>
      <c r="L419" s="198"/>
      <c r="M419" s="198"/>
      <c r="N419" s="222">
        <f t="shared" si="169"/>
        <v>0</v>
      </c>
    </row>
    <row r="420" spans="1:14" ht="22.5">
      <c r="A420" s="1234"/>
      <c r="B420" s="894"/>
      <c r="C420" s="423"/>
      <c r="D420" s="419" t="s">
        <v>11</v>
      </c>
      <c r="E420" s="197"/>
      <c r="F420" s="197"/>
      <c r="G420" s="420"/>
      <c r="H420" s="424"/>
      <c r="I420" s="424"/>
      <c r="J420" s="1186"/>
      <c r="K420" s="430"/>
      <c r="L420" s="198"/>
      <c r="M420" s="198"/>
      <c r="N420" s="66">
        <f t="shared" si="169"/>
        <v>0</v>
      </c>
    </row>
    <row r="421" spans="1:14">
      <c r="A421" s="456" t="s">
        <v>27</v>
      </c>
      <c r="B421" s="379"/>
      <c r="C421" s="457"/>
      <c r="D421" s="458"/>
      <c r="E421" s="459"/>
      <c r="F421" s="459"/>
      <c r="G421" s="459"/>
      <c r="H421" s="459"/>
      <c r="I421" s="459"/>
      <c r="J421" s="459"/>
      <c r="K421" s="460"/>
      <c r="L421" s="461"/>
      <c r="M421" s="461"/>
      <c r="N421" s="462"/>
    </row>
    <row r="422" spans="1:14">
      <c r="A422" s="463">
        <v>2</v>
      </c>
      <c r="B422" s="1229" t="s">
        <v>48</v>
      </c>
      <c r="C422" s="1230"/>
      <c r="D422" s="1230"/>
      <c r="E422" s="1230"/>
      <c r="F422" s="1230"/>
      <c r="G422" s="1230"/>
      <c r="H422" s="1230"/>
      <c r="I422" s="1230"/>
      <c r="J422" s="1230"/>
      <c r="K422" s="1230"/>
      <c r="L422" s="1230"/>
      <c r="M422" s="1230"/>
      <c r="N422" s="1231"/>
    </row>
    <row r="423" spans="1:14" ht="22.5" customHeight="1">
      <c r="A423" s="1232" t="s">
        <v>37</v>
      </c>
      <c r="B423" s="888" t="s">
        <v>262</v>
      </c>
      <c r="C423" s="1213"/>
      <c r="D423" s="415" t="s">
        <v>17</v>
      </c>
      <c r="E423" s="56"/>
      <c r="F423" s="56"/>
      <c r="G423" s="487">
        <f t="shared" ref="G423" si="170">SUM(G424:G426)</f>
        <v>1.4359999999999999</v>
      </c>
      <c r="H423" s="56"/>
      <c r="I423" s="56"/>
      <c r="J423" s="1236" t="s">
        <v>318</v>
      </c>
      <c r="K423" s="429">
        <f t="shared" ref="K423:M423" si="171">SUM(K424:K426)</f>
        <v>0</v>
      </c>
      <c r="L423" s="56">
        <f t="shared" si="171"/>
        <v>0</v>
      </c>
      <c r="M423" s="56">
        <f t="shared" si="171"/>
        <v>0</v>
      </c>
      <c r="N423" s="66">
        <f>E423+H423+I423+K423+L423+M423</f>
        <v>0</v>
      </c>
    </row>
    <row r="424" spans="1:14" ht="23.25">
      <c r="A424" s="1233"/>
      <c r="B424" s="893"/>
      <c r="C424" s="1127"/>
      <c r="D424" s="419" t="s">
        <v>18</v>
      </c>
      <c r="E424" s="197"/>
      <c r="F424" s="197"/>
      <c r="G424" s="496">
        <v>0</v>
      </c>
      <c r="H424" s="421"/>
      <c r="I424" s="421"/>
      <c r="J424" s="1237"/>
      <c r="K424" s="430"/>
      <c r="L424" s="198"/>
      <c r="M424" s="198"/>
      <c r="N424" s="222">
        <f t="shared" ref="N424:N426" si="172">E424+H424+I424+K424+L424+M424</f>
        <v>0</v>
      </c>
    </row>
    <row r="425" spans="1:14" ht="23.25">
      <c r="A425" s="1233"/>
      <c r="B425" s="893"/>
      <c r="C425" s="1127"/>
      <c r="D425" s="419" t="s">
        <v>10</v>
      </c>
      <c r="E425" s="197"/>
      <c r="F425" s="197"/>
      <c r="G425" s="496">
        <v>1.393</v>
      </c>
      <c r="H425" s="421"/>
      <c r="I425" s="421"/>
      <c r="J425" s="1237"/>
      <c r="K425" s="430"/>
      <c r="L425" s="198"/>
      <c r="M425" s="198"/>
      <c r="N425" s="222">
        <f t="shared" si="172"/>
        <v>0</v>
      </c>
    </row>
    <row r="426" spans="1:14" ht="22.5">
      <c r="A426" s="1234"/>
      <c r="B426" s="894"/>
      <c r="C426" s="1214"/>
      <c r="D426" s="419" t="s">
        <v>11</v>
      </c>
      <c r="E426" s="197"/>
      <c r="F426" s="197"/>
      <c r="G426" s="500">
        <v>4.2999999999999997E-2</v>
      </c>
      <c r="H426" s="424"/>
      <c r="I426" s="424"/>
      <c r="J426" s="1238"/>
      <c r="K426" s="430"/>
      <c r="L426" s="198"/>
      <c r="M426" s="198"/>
      <c r="N426" s="66">
        <f t="shared" si="172"/>
        <v>0</v>
      </c>
    </row>
    <row r="427" spans="1:14" ht="22.5" customHeight="1">
      <c r="A427" s="1232"/>
      <c r="B427" s="888" t="s">
        <v>263</v>
      </c>
      <c r="C427" s="1252"/>
      <c r="D427" s="415" t="s">
        <v>17</v>
      </c>
      <c r="E427" s="56"/>
      <c r="F427" s="56"/>
      <c r="G427" s="487">
        <f t="shared" ref="G427" si="173">SUM(G428:G430)</f>
        <v>1.0619999999999998</v>
      </c>
      <c r="H427" s="56"/>
      <c r="I427" s="56"/>
      <c r="J427" s="1236" t="s">
        <v>296</v>
      </c>
      <c r="K427" s="429">
        <f t="shared" ref="K427:M427" si="174">SUM(K428:K430)</f>
        <v>0</v>
      </c>
      <c r="L427" s="56">
        <f t="shared" si="174"/>
        <v>0</v>
      </c>
      <c r="M427" s="56">
        <f t="shared" si="174"/>
        <v>0</v>
      </c>
      <c r="N427" s="66">
        <f>E427+H427+I427+K427+L427+M427</f>
        <v>0</v>
      </c>
    </row>
    <row r="428" spans="1:14" ht="23.25">
      <c r="A428" s="1233"/>
      <c r="B428" s="893"/>
      <c r="C428" s="1265"/>
      <c r="D428" s="419" t="s">
        <v>18</v>
      </c>
      <c r="E428" s="197"/>
      <c r="F428" s="197"/>
      <c r="G428" s="496">
        <v>0</v>
      </c>
      <c r="H428" s="421"/>
      <c r="I428" s="421"/>
      <c r="J428" s="1237"/>
      <c r="K428" s="430"/>
      <c r="L428" s="198"/>
      <c r="M428" s="198"/>
      <c r="N428" s="222">
        <f t="shared" ref="N428:N430" si="175">E428+H428+I428+K428+L428+M428</f>
        <v>0</v>
      </c>
    </row>
    <row r="429" spans="1:14" ht="23.25">
      <c r="A429" s="1233"/>
      <c r="B429" s="893"/>
      <c r="C429" s="1265"/>
      <c r="D429" s="419" t="s">
        <v>10</v>
      </c>
      <c r="E429" s="197"/>
      <c r="F429" s="197"/>
      <c r="G429" s="496">
        <v>1.0309999999999999</v>
      </c>
      <c r="H429" s="421"/>
      <c r="I429" s="421"/>
      <c r="J429" s="1237"/>
      <c r="K429" s="430"/>
      <c r="L429" s="198"/>
      <c r="M429" s="198"/>
      <c r="N429" s="222">
        <f t="shared" si="175"/>
        <v>0</v>
      </c>
    </row>
    <row r="430" spans="1:14" ht="22.5">
      <c r="A430" s="1234"/>
      <c r="B430" s="894"/>
      <c r="C430" s="1265"/>
      <c r="D430" s="419" t="s">
        <v>11</v>
      </c>
      <c r="E430" s="197"/>
      <c r="F430" s="197"/>
      <c r="G430" s="496">
        <v>3.1E-2</v>
      </c>
      <c r="H430" s="424"/>
      <c r="I430" s="424"/>
      <c r="J430" s="1238"/>
      <c r="K430" s="430"/>
      <c r="L430" s="198"/>
      <c r="M430" s="198"/>
      <c r="N430" s="66">
        <f t="shared" si="175"/>
        <v>0</v>
      </c>
    </row>
    <row r="431" spans="1:14" ht="22.5">
      <c r="A431" s="1232"/>
      <c r="B431" s="904" t="s">
        <v>264</v>
      </c>
      <c r="C431" s="1267"/>
      <c r="D431" s="415" t="s">
        <v>17</v>
      </c>
      <c r="E431" s="459"/>
      <c r="F431" s="459"/>
      <c r="G431" s="487">
        <f t="shared" ref="G431" si="176">SUM(G432:G434)</f>
        <v>1.1609999999999998</v>
      </c>
      <c r="H431" s="459"/>
      <c r="I431" s="459"/>
      <c r="J431" s="1236" t="s">
        <v>297</v>
      </c>
      <c r="K431" s="460"/>
      <c r="L431" s="461"/>
      <c r="M431" s="461"/>
      <c r="N431" s="462"/>
    </row>
    <row r="432" spans="1:14" s="24" customFormat="1" ht="22.5" customHeight="1">
      <c r="A432" s="1235"/>
      <c r="B432" s="905"/>
      <c r="C432" s="1265"/>
      <c r="D432" s="419" t="s">
        <v>18</v>
      </c>
      <c r="E432" s="56"/>
      <c r="F432" s="56"/>
      <c r="G432" s="496">
        <v>0</v>
      </c>
      <c r="H432" s="56"/>
      <c r="I432" s="56"/>
      <c r="J432" s="1237"/>
      <c r="K432" s="429">
        <f t="shared" ref="K432:M432" si="177">SUM(K433:K435)</f>
        <v>0</v>
      </c>
      <c r="L432" s="56">
        <f t="shared" si="177"/>
        <v>0</v>
      </c>
      <c r="M432" s="56">
        <f t="shared" si="177"/>
        <v>0</v>
      </c>
      <c r="N432" s="66">
        <f>E432+H432+I432+K432+L432+M432</f>
        <v>0</v>
      </c>
    </row>
    <row r="433" spans="1:14" s="24" customFormat="1" ht="23.25">
      <c r="A433" s="1235"/>
      <c r="B433" s="905"/>
      <c r="C433" s="1265"/>
      <c r="D433" s="419" t="s">
        <v>10</v>
      </c>
      <c r="E433" s="197"/>
      <c r="F433" s="197"/>
      <c r="G433" s="496">
        <v>1.1259999999999999</v>
      </c>
      <c r="H433" s="421"/>
      <c r="I433" s="421"/>
      <c r="J433" s="1237"/>
      <c r="K433" s="430"/>
      <c r="L433" s="198"/>
      <c r="M433" s="198"/>
      <c r="N433" s="222">
        <f t="shared" ref="N433:N435" si="178">E433+H433+I433+K433+L433+M433</f>
        <v>0</v>
      </c>
    </row>
    <row r="434" spans="1:14" s="24" customFormat="1" ht="23.25">
      <c r="A434" s="1235"/>
      <c r="B434" s="906"/>
      <c r="C434" s="1265"/>
      <c r="D434" s="419" t="s">
        <v>11</v>
      </c>
      <c r="E434" s="197"/>
      <c r="F434" s="197"/>
      <c r="G434" s="496">
        <v>3.5000000000000003E-2</v>
      </c>
      <c r="H434" s="421"/>
      <c r="I434" s="421"/>
      <c r="J434" s="1238"/>
      <c r="K434" s="430"/>
      <c r="L434" s="198"/>
      <c r="M434" s="198"/>
      <c r="N434" s="222">
        <f t="shared" si="178"/>
        <v>0</v>
      </c>
    </row>
    <row r="435" spans="1:14" s="24" customFormat="1" ht="22.5">
      <c r="A435" s="1233"/>
      <c r="B435" s="904" t="s">
        <v>265</v>
      </c>
      <c r="C435" s="1252"/>
      <c r="D435" s="415" t="s">
        <v>17</v>
      </c>
      <c r="E435" s="197"/>
      <c r="F435" s="197"/>
      <c r="G435" s="487">
        <f t="shared" ref="G435" si="179">SUM(G436:G438)</f>
        <v>1.2270000000000001</v>
      </c>
      <c r="H435" s="424"/>
      <c r="I435" s="424"/>
      <c r="J435" s="1236" t="s">
        <v>319</v>
      </c>
      <c r="K435" s="430"/>
      <c r="L435" s="198"/>
      <c r="M435" s="198"/>
      <c r="N435" s="66">
        <f t="shared" si="178"/>
        <v>0</v>
      </c>
    </row>
    <row r="436" spans="1:14" s="24" customFormat="1" ht="22.5">
      <c r="A436" s="1235"/>
      <c r="B436" s="905"/>
      <c r="C436" s="1265"/>
      <c r="D436" s="419" t="s">
        <v>18</v>
      </c>
      <c r="E436" s="197"/>
      <c r="F436" s="197"/>
      <c r="G436" s="496">
        <v>0</v>
      </c>
      <c r="H436" s="424"/>
      <c r="I436" s="424"/>
      <c r="J436" s="1237"/>
      <c r="K436" s="430"/>
      <c r="L436" s="198"/>
      <c r="M436" s="198"/>
      <c r="N436" s="66"/>
    </row>
    <row r="437" spans="1:14" s="24" customFormat="1" ht="22.5">
      <c r="A437" s="1235"/>
      <c r="B437" s="905"/>
      <c r="C437" s="1265"/>
      <c r="D437" s="419" t="s">
        <v>10</v>
      </c>
      <c r="E437" s="197"/>
      <c r="F437" s="197"/>
      <c r="G437" s="496">
        <v>1.1910000000000001</v>
      </c>
      <c r="H437" s="424"/>
      <c r="I437" s="424"/>
      <c r="J437" s="1237"/>
      <c r="K437" s="430"/>
      <c r="L437" s="198"/>
      <c r="M437" s="198"/>
      <c r="N437" s="66"/>
    </row>
    <row r="438" spans="1:14" s="24" customFormat="1" ht="22.5">
      <c r="A438" s="1235"/>
      <c r="B438" s="906"/>
      <c r="C438" s="1265"/>
      <c r="D438" s="419" t="s">
        <v>11</v>
      </c>
      <c r="E438" s="197"/>
      <c r="F438" s="197"/>
      <c r="G438" s="496">
        <v>3.5999999999999997E-2</v>
      </c>
      <c r="H438" s="424"/>
      <c r="I438" s="424"/>
      <c r="J438" s="1238"/>
      <c r="K438" s="430"/>
      <c r="L438" s="198"/>
      <c r="M438" s="198"/>
      <c r="N438" s="66"/>
    </row>
    <row r="439" spans="1:14" s="24" customFormat="1" ht="22.5">
      <c r="A439" s="477"/>
      <c r="B439" s="888" t="s">
        <v>266</v>
      </c>
      <c r="C439" s="1213"/>
      <c r="D439" s="415" t="s">
        <v>17</v>
      </c>
      <c r="E439" s="197"/>
      <c r="F439" s="197"/>
      <c r="G439" s="487">
        <f t="shared" ref="G439" si="180">SUM(G440:G442)</f>
        <v>0.54900000000000004</v>
      </c>
      <c r="H439" s="424"/>
      <c r="I439" s="424"/>
      <c r="J439" s="1236" t="s">
        <v>298</v>
      </c>
      <c r="K439" s="430"/>
      <c r="L439" s="198"/>
      <c r="M439" s="198"/>
      <c r="N439" s="66"/>
    </row>
    <row r="440" spans="1:14" s="24" customFormat="1" ht="22.5">
      <c r="A440" s="477"/>
      <c r="B440" s="893"/>
      <c r="C440" s="1254"/>
      <c r="D440" s="419" t="s">
        <v>18</v>
      </c>
      <c r="E440" s="197"/>
      <c r="F440" s="197"/>
      <c r="G440" s="496">
        <v>0</v>
      </c>
      <c r="H440" s="424"/>
      <c r="I440" s="424"/>
      <c r="J440" s="1237"/>
      <c r="K440" s="430"/>
      <c r="L440" s="198"/>
      <c r="M440" s="198"/>
      <c r="N440" s="66"/>
    </row>
    <row r="441" spans="1:14" s="24" customFormat="1" ht="22.5">
      <c r="A441" s="477"/>
      <c r="B441" s="893"/>
      <c r="C441" s="1254"/>
      <c r="D441" s="419" t="s">
        <v>10</v>
      </c>
      <c r="E441" s="197"/>
      <c r="F441" s="197"/>
      <c r="G441" s="496">
        <v>0.53200000000000003</v>
      </c>
      <c r="H441" s="424"/>
      <c r="I441" s="424"/>
      <c r="J441" s="1237"/>
      <c r="K441" s="430"/>
      <c r="L441" s="198"/>
      <c r="M441" s="198"/>
      <c r="N441" s="66"/>
    </row>
    <row r="442" spans="1:14" s="24" customFormat="1" ht="22.5">
      <c r="A442" s="477"/>
      <c r="B442" s="894"/>
      <c r="C442" s="1266"/>
      <c r="D442" s="419" t="s">
        <v>11</v>
      </c>
      <c r="E442" s="197"/>
      <c r="F442" s="197"/>
      <c r="G442" s="496">
        <v>1.7000000000000001E-2</v>
      </c>
      <c r="H442" s="424"/>
      <c r="I442" s="424"/>
      <c r="J442" s="1238"/>
      <c r="K442" s="430"/>
      <c r="L442" s="198"/>
      <c r="M442" s="198"/>
      <c r="N442" s="66"/>
    </row>
    <row r="443" spans="1:14" s="24" customFormat="1" ht="22.5">
      <c r="A443" s="477"/>
      <c r="B443" s="888" t="s">
        <v>267</v>
      </c>
      <c r="C443" s="1213"/>
      <c r="D443" s="415" t="s">
        <v>17</v>
      </c>
      <c r="E443" s="197"/>
      <c r="F443" s="197"/>
      <c r="G443" s="487">
        <f t="shared" ref="G443" si="181">SUM(G444:G446)</f>
        <v>1.3900000000000001</v>
      </c>
      <c r="H443" s="424"/>
      <c r="I443" s="424"/>
      <c r="J443" s="1236" t="s">
        <v>320</v>
      </c>
      <c r="K443" s="430"/>
      <c r="L443" s="198"/>
      <c r="M443" s="198"/>
      <c r="N443" s="66"/>
    </row>
    <row r="444" spans="1:14" s="24" customFormat="1" ht="22.5">
      <c r="A444" s="477"/>
      <c r="B444" s="893"/>
      <c r="C444" s="1254"/>
      <c r="D444" s="419" t="s">
        <v>18</v>
      </c>
      <c r="E444" s="197"/>
      <c r="F444" s="197"/>
      <c r="G444" s="496">
        <v>0</v>
      </c>
      <c r="H444" s="424"/>
      <c r="I444" s="424"/>
      <c r="J444" s="1237"/>
      <c r="K444" s="430"/>
      <c r="L444" s="198"/>
      <c r="M444" s="198"/>
      <c r="N444" s="66"/>
    </row>
    <row r="445" spans="1:14" s="24" customFormat="1" ht="22.5">
      <c r="A445" s="477"/>
      <c r="B445" s="893"/>
      <c r="C445" s="1254"/>
      <c r="D445" s="419" t="s">
        <v>10</v>
      </c>
      <c r="E445" s="197"/>
      <c r="F445" s="197"/>
      <c r="G445" s="496">
        <v>1.3480000000000001</v>
      </c>
      <c r="H445" s="424"/>
      <c r="I445" s="424"/>
      <c r="J445" s="1237"/>
      <c r="K445" s="430"/>
      <c r="L445" s="198"/>
      <c r="M445" s="198"/>
      <c r="N445" s="66"/>
    </row>
    <row r="446" spans="1:14" s="24" customFormat="1" ht="22.5">
      <c r="A446" s="477"/>
      <c r="B446" s="894"/>
      <c r="C446" s="1266"/>
      <c r="D446" s="419" t="s">
        <v>11</v>
      </c>
      <c r="E446" s="197"/>
      <c r="F446" s="197"/>
      <c r="G446" s="496">
        <v>4.2000000000000003E-2</v>
      </c>
      <c r="H446" s="424"/>
      <c r="I446" s="424"/>
      <c r="J446" s="1238"/>
      <c r="K446" s="430"/>
      <c r="L446" s="198"/>
      <c r="M446" s="198"/>
      <c r="N446" s="66"/>
    </row>
    <row r="447" spans="1:14" s="24" customFormat="1" ht="22.5">
      <c r="A447" s="477"/>
      <c r="B447" s="888" t="s">
        <v>268</v>
      </c>
      <c r="C447" s="1213"/>
      <c r="D447" s="415" t="s">
        <v>17</v>
      </c>
      <c r="E447" s="197"/>
      <c r="F447" s="197"/>
      <c r="G447" s="487">
        <f t="shared" ref="G447" si="182">SUM(G448:G450)</f>
        <v>1.268</v>
      </c>
      <c r="H447" s="424"/>
      <c r="I447" s="424"/>
      <c r="J447" s="1236" t="s">
        <v>299</v>
      </c>
      <c r="K447" s="430"/>
      <c r="L447" s="198"/>
      <c r="M447" s="198"/>
      <c r="N447" s="66"/>
    </row>
    <row r="448" spans="1:14" s="24" customFormat="1" ht="22.5">
      <c r="A448" s="477"/>
      <c r="B448" s="893"/>
      <c r="C448" s="1254"/>
      <c r="D448" s="419" t="s">
        <v>18</v>
      </c>
      <c r="E448" s="197"/>
      <c r="F448" s="197"/>
      <c r="G448" s="496">
        <v>0</v>
      </c>
      <c r="H448" s="424"/>
      <c r="I448" s="424"/>
      <c r="J448" s="1237"/>
      <c r="K448" s="430"/>
      <c r="L448" s="198"/>
      <c r="M448" s="198"/>
      <c r="N448" s="66"/>
    </row>
    <row r="449" spans="1:14" s="24" customFormat="1" ht="22.5">
      <c r="A449" s="477"/>
      <c r="B449" s="893"/>
      <c r="C449" s="1254"/>
      <c r="D449" s="419" t="s">
        <v>10</v>
      </c>
      <c r="E449" s="197"/>
      <c r="F449" s="197"/>
      <c r="G449" s="496">
        <v>1.23</v>
      </c>
      <c r="H449" s="424"/>
      <c r="I449" s="424"/>
      <c r="J449" s="1237"/>
      <c r="K449" s="430"/>
      <c r="L449" s="198"/>
      <c r="M449" s="198"/>
      <c r="N449" s="66"/>
    </row>
    <row r="450" spans="1:14" s="24" customFormat="1" ht="22.5">
      <c r="A450" s="477"/>
      <c r="B450" s="894"/>
      <c r="C450" s="1266"/>
      <c r="D450" s="419" t="s">
        <v>11</v>
      </c>
      <c r="E450" s="197"/>
      <c r="F450" s="197"/>
      <c r="G450" s="496">
        <v>3.7999999999999999E-2</v>
      </c>
      <c r="H450" s="424"/>
      <c r="I450" s="424"/>
      <c r="J450" s="1238"/>
      <c r="K450" s="430"/>
      <c r="L450" s="198"/>
      <c r="M450" s="198"/>
      <c r="N450" s="66"/>
    </row>
    <row r="451" spans="1:14" s="24" customFormat="1" ht="22.5">
      <c r="A451" s="477"/>
      <c r="B451" s="888" t="s">
        <v>269</v>
      </c>
      <c r="C451" s="1213"/>
      <c r="D451" s="415" t="s">
        <v>17</v>
      </c>
      <c r="E451" s="197"/>
      <c r="F451" s="197"/>
      <c r="G451" s="487">
        <f t="shared" ref="G451" si="183">SUM(G452:G454)</f>
        <v>1.153</v>
      </c>
      <c r="H451" s="424"/>
      <c r="I451" s="424"/>
      <c r="J451" s="1236" t="s">
        <v>300</v>
      </c>
      <c r="K451" s="430"/>
      <c r="L451" s="198"/>
      <c r="M451" s="198"/>
      <c r="N451" s="66"/>
    </row>
    <row r="452" spans="1:14" s="24" customFormat="1" ht="22.5">
      <c r="A452" s="477"/>
      <c r="B452" s="893"/>
      <c r="C452" s="1254"/>
      <c r="D452" s="419" t="s">
        <v>18</v>
      </c>
      <c r="E452" s="197"/>
      <c r="F452" s="197"/>
      <c r="G452" s="496">
        <v>0</v>
      </c>
      <c r="H452" s="424"/>
      <c r="I452" s="424"/>
      <c r="J452" s="1237"/>
      <c r="K452" s="430"/>
      <c r="L452" s="198"/>
      <c r="M452" s="198"/>
      <c r="N452" s="66"/>
    </row>
    <row r="453" spans="1:14" s="24" customFormat="1" ht="22.5">
      <c r="A453" s="477"/>
      <c r="B453" s="893"/>
      <c r="C453" s="1254"/>
      <c r="D453" s="419" t="s">
        <v>10</v>
      </c>
      <c r="E453" s="197"/>
      <c r="F453" s="197"/>
      <c r="G453" s="496">
        <v>1.1180000000000001</v>
      </c>
      <c r="H453" s="424"/>
      <c r="I453" s="424"/>
      <c r="J453" s="1237"/>
      <c r="K453" s="430"/>
      <c r="L453" s="198"/>
      <c r="M453" s="198"/>
      <c r="N453" s="66"/>
    </row>
    <row r="454" spans="1:14" s="24" customFormat="1" ht="22.5">
      <c r="A454" s="477"/>
      <c r="B454" s="894"/>
      <c r="C454" s="1266"/>
      <c r="D454" s="419" t="s">
        <v>11</v>
      </c>
      <c r="E454" s="197"/>
      <c r="F454" s="197"/>
      <c r="G454" s="496">
        <v>3.5000000000000003E-2</v>
      </c>
      <c r="H454" s="424"/>
      <c r="I454" s="424"/>
      <c r="J454" s="1238"/>
      <c r="K454" s="430"/>
      <c r="L454" s="198"/>
      <c r="M454" s="198"/>
      <c r="N454" s="66"/>
    </row>
    <row r="455" spans="1:14" s="24" customFormat="1" ht="22.5">
      <c r="A455" s="477"/>
      <c r="B455" s="888" t="s">
        <v>270</v>
      </c>
      <c r="C455" s="1213"/>
      <c r="D455" s="415" t="s">
        <v>17</v>
      </c>
      <c r="E455" s="197"/>
      <c r="F455" s="197"/>
      <c r="G455" s="487">
        <f t="shared" ref="G455" si="184">SUM(G456:G458)</f>
        <v>0.83200000000000007</v>
      </c>
      <c r="H455" s="424"/>
      <c r="I455" s="424"/>
      <c r="J455" s="1236" t="s">
        <v>271</v>
      </c>
      <c r="K455" s="430"/>
      <c r="L455" s="198"/>
      <c r="M455" s="198"/>
      <c r="N455" s="66"/>
    </row>
    <row r="456" spans="1:14" s="24" customFormat="1" ht="22.5">
      <c r="A456" s="477"/>
      <c r="B456" s="893"/>
      <c r="C456" s="1254"/>
      <c r="D456" s="419" t="s">
        <v>18</v>
      </c>
      <c r="E456" s="197"/>
      <c r="F456" s="197"/>
      <c r="G456" s="496">
        <v>0</v>
      </c>
      <c r="H456" s="424"/>
      <c r="I456" s="424"/>
      <c r="J456" s="1237"/>
      <c r="K456" s="430"/>
      <c r="L456" s="198"/>
      <c r="M456" s="198"/>
      <c r="N456" s="66"/>
    </row>
    <row r="457" spans="1:14" s="24" customFormat="1" ht="22.5">
      <c r="A457" s="477"/>
      <c r="B457" s="893"/>
      <c r="C457" s="1254"/>
      <c r="D457" s="419" t="s">
        <v>10</v>
      </c>
      <c r="E457" s="197"/>
      <c r="F457" s="197"/>
      <c r="G457" s="496">
        <v>0.80700000000000005</v>
      </c>
      <c r="H457" s="424"/>
      <c r="I457" s="424"/>
      <c r="J457" s="1237"/>
      <c r="K457" s="430"/>
      <c r="L457" s="198"/>
      <c r="M457" s="198"/>
      <c r="N457" s="66"/>
    </row>
    <row r="458" spans="1:14" s="24" customFormat="1" ht="22.5">
      <c r="A458" s="477"/>
      <c r="B458" s="894"/>
      <c r="C458" s="1266"/>
      <c r="D458" s="419" t="s">
        <v>11</v>
      </c>
      <c r="E458" s="197"/>
      <c r="F458" s="197"/>
      <c r="G458" s="496">
        <v>2.5000000000000001E-2</v>
      </c>
      <c r="H458" s="424"/>
      <c r="I458" s="424"/>
      <c r="J458" s="1238"/>
      <c r="K458" s="430"/>
      <c r="L458" s="198"/>
      <c r="M458" s="198"/>
      <c r="N458" s="66"/>
    </row>
    <row r="459" spans="1:14" s="24" customFormat="1" ht="22.5">
      <c r="A459" s="477"/>
      <c r="B459" s="888" t="s">
        <v>272</v>
      </c>
      <c r="C459" s="1213"/>
      <c r="D459" s="415" t="s">
        <v>17</v>
      </c>
      <c r="E459" s="197"/>
      <c r="F459" s="197"/>
      <c r="G459" s="487">
        <f t="shared" ref="G459" si="185">SUM(G460:G462)</f>
        <v>1.643</v>
      </c>
      <c r="H459" s="424"/>
      <c r="I459" s="424"/>
      <c r="J459" s="1236" t="s">
        <v>301</v>
      </c>
      <c r="K459" s="430"/>
      <c r="L459" s="198"/>
      <c r="M459" s="198"/>
      <c r="N459" s="66"/>
    </row>
    <row r="460" spans="1:14" s="24" customFormat="1" ht="22.5">
      <c r="A460" s="477"/>
      <c r="B460" s="893"/>
      <c r="C460" s="1254"/>
      <c r="D460" s="419" t="s">
        <v>18</v>
      </c>
      <c r="E460" s="197"/>
      <c r="F460" s="197"/>
      <c r="G460" s="496">
        <v>0</v>
      </c>
      <c r="H460" s="424"/>
      <c r="I460" s="424"/>
      <c r="J460" s="1237"/>
      <c r="K460" s="430"/>
      <c r="L460" s="198"/>
      <c r="M460" s="198"/>
      <c r="N460" s="66"/>
    </row>
    <row r="461" spans="1:14" s="24" customFormat="1" ht="22.5">
      <c r="A461" s="477"/>
      <c r="B461" s="893"/>
      <c r="C461" s="1254"/>
      <c r="D461" s="419" t="s">
        <v>10</v>
      </c>
      <c r="E461" s="197"/>
      <c r="F461" s="197"/>
      <c r="G461" s="496">
        <v>1.5940000000000001</v>
      </c>
      <c r="H461" s="424"/>
      <c r="I461" s="424"/>
      <c r="J461" s="1237"/>
      <c r="K461" s="430"/>
      <c r="L461" s="198"/>
      <c r="M461" s="198"/>
      <c r="N461" s="66"/>
    </row>
    <row r="462" spans="1:14" s="24" customFormat="1" ht="22.5">
      <c r="A462" s="477"/>
      <c r="B462" s="894"/>
      <c r="C462" s="1266"/>
      <c r="D462" s="419" t="s">
        <v>11</v>
      </c>
      <c r="E462" s="197"/>
      <c r="F462" s="197"/>
      <c r="G462" s="496">
        <v>4.9000000000000002E-2</v>
      </c>
      <c r="H462" s="424"/>
      <c r="I462" s="424"/>
      <c r="J462" s="1238"/>
      <c r="K462" s="430"/>
      <c r="L462" s="198"/>
      <c r="M462" s="198"/>
      <c r="N462" s="66"/>
    </row>
    <row r="463" spans="1:14" s="24" customFormat="1" ht="22.5">
      <c r="A463" s="477"/>
      <c r="B463" s="888" t="s">
        <v>273</v>
      </c>
      <c r="C463" s="1213"/>
      <c r="D463" s="415" t="s">
        <v>17</v>
      </c>
      <c r="E463" s="197"/>
      <c r="F463" s="197"/>
      <c r="G463" s="487">
        <f t="shared" ref="G463" si="186">SUM(G464:G466)</f>
        <v>0.88900000000000001</v>
      </c>
      <c r="H463" s="424"/>
      <c r="I463" s="424"/>
      <c r="J463" s="1236" t="s">
        <v>302</v>
      </c>
      <c r="K463" s="430"/>
      <c r="L463" s="198"/>
      <c r="M463" s="198"/>
      <c r="N463" s="66"/>
    </row>
    <row r="464" spans="1:14" s="24" customFormat="1" ht="22.5">
      <c r="A464" s="477"/>
      <c r="B464" s="893"/>
      <c r="C464" s="1254"/>
      <c r="D464" s="419" t="s">
        <v>18</v>
      </c>
      <c r="E464" s="197"/>
      <c r="F464" s="197"/>
      <c r="G464" s="496">
        <v>0</v>
      </c>
      <c r="H464" s="424"/>
      <c r="I464" s="424"/>
      <c r="J464" s="1237"/>
      <c r="K464" s="430"/>
      <c r="L464" s="198"/>
      <c r="M464" s="198"/>
      <c r="N464" s="66"/>
    </row>
    <row r="465" spans="1:14" s="24" customFormat="1" ht="22.5">
      <c r="A465" s="477"/>
      <c r="B465" s="893"/>
      <c r="C465" s="1254"/>
      <c r="D465" s="419" t="s">
        <v>10</v>
      </c>
      <c r="E465" s="197"/>
      <c r="F465" s="197"/>
      <c r="G465" s="496">
        <v>0.86199999999999999</v>
      </c>
      <c r="H465" s="424"/>
      <c r="I465" s="424"/>
      <c r="J465" s="1237"/>
      <c r="K465" s="430"/>
      <c r="L465" s="198"/>
      <c r="M465" s="198"/>
      <c r="N465" s="66"/>
    </row>
    <row r="466" spans="1:14" s="24" customFormat="1" ht="22.5">
      <c r="A466" s="477"/>
      <c r="B466" s="894"/>
      <c r="C466" s="1266"/>
      <c r="D466" s="419" t="s">
        <v>11</v>
      </c>
      <c r="E466" s="197"/>
      <c r="F466" s="197"/>
      <c r="G466" s="496">
        <v>2.7E-2</v>
      </c>
      <c r="H466" s="424"/>
      <c r="I466" s="424"/>
      <c r="J466" s="1238"/>
      <c r="K466" s="430"/>
      <c r="L466" s="198"/>
      <c r="M466" s="198"/>
      <c r="N466" s="66"/>
    </row>
    <row r="467" spans="1:14" s="24" customFormat="1" ht="22.5">
      <c r="A467" s="477"/>
      <c r="B467" s="888" t="s">
        <v>274</v>
      </c>
      <c r="C467" s="1213"/>
      <c r="D467" s="415" t="s">
        <v>17</v>
      </c>
      <c r="E467" s="197"/>
      <c r="F467" s="197"/>
      <c r="G467" s="487">
        <f t="shared" ref="G467" si="187">SUM(G468:G470)</f>
        <v>5.1510000000000007</v>
      </c>
      <c r="H467" s="424"/>
      <c r="I467" s="424"/>
      <c r="J467" s="1236" t="s">
        <v>275</v>
      </c>
      <c r="K467" s="430"/>
      <c r="L467" s="198"/>
      <c r="M467" s="198"/>
      <c r="N467" s="66"/>
    </row>
    <row r="468" spans="1:14" s="24" customFormat="1" ht="22.5">
      <c r="A468" s="477"/>
      <c r="B468" s="893"/>
      <c r="C468" s="1254"/>
      <c r="D468" s="419" t="s">
        <v>18</v>
      </c>
      <c r="E468" s="197"/>
      <c r="F468" s="197"/>
      <c r="G468" s="496">
        <v>0</v>
      </c>
      <c r="H468" s="424"/>
      <c r="I468" s="424"/>
      <c r="J468" s="1237"/>
      <c r="K468" s="430"/>
      <c r="L468" s="198"/>
      <c r="M468" s="198"/>
      <c r="N468" s="66"/>
    </row>
    <row r="469" spans="1:14" s="24" customFormat="1" ht="22.5">
      <c r="A469" s="477"/>
      <c r="B469" s="893"/>
      <c r="C469" s="1254"/>
      <c r="D469" s="419" t="s">
        <v>10</v>
      </c>
      <c r="E469" s="197"/>
      <c r="F469" s="197"/>
      <c r="G469" s="496">
        <v>4.9960000000000004</v>
      </c>
      <c r="H469" s="424"/>
      <c r="I469" s="424"/>
      <c r="J469" s="1237"/>
      <c r="K469" s="430"/>
      <c r="L469" s="198"/>
      <c r="M469" s="198"/>
      <c r="N469" s="66"/>
    </row>
    <row r="470" spans="1:14" s="24" customFormat="1" ht="22.5">
      <c r="A470" s="477"/>
      <c r="B470" s="894"/>
      <c r="C470" s="1266"/>
      <c r="D470" s="419" t="s">
        <v>11</v>
      </c>
      <c r="E470" s="197"/>
      <c r="F470" s="197"/>
      <c r="G470" s="496">
        <v>0.155</v>
      </c>
      <c r="H470" s="424"/>
      <c r="I470" s="424"/>
      <c r="J470" s="1238"/>
      <c r="K470" s="430"/>
      <c r="L470" s="198"/>
      <c r="M470" s="198"/>
      <c r="N470" s="66"/>
    </row>
    <row r="471" spans="1:14" s="24" customFormat="1" ht="22.5">
      <c r="A471" s="477"/>
      <c r="B471" s="888" t="s">
        <v>276</v>
      </c>
      <c r="C471" s="1213"/>
      <c r="D471" s="415" t="s">
        <v>17</v>
      </c>
      <c r="E471" s="197"/>
      <c r="F471" s="197"/>
      <c r="G471" s="487">
        <f t="shared" ref="G471" si="188">SUM(G472:G474)</f>
        <v>6.2779999999999996</v>
      </c>
      <c r="H471" s="424"/>
      <c r="I471" s="424"/>
      <c r="J471" s="1236" t="s">
        <v>303</v>
      </c>
      <c r="K471" s="430"/>
      <c r="L471" s="198"/>
      <c r="M471" s="198"/>
      <c r="N471" s="66"/>
    </row>
    <row r="472" spans="1:14" s="24" customFormat="1" ht="22.5">
      <c r="A472" s="477"/>
      <c r="B472" s="893"/>
      <c r="C472" s="1254"/>
      <c r="D472" s="419" t="s">
        <v>18</v>
      </c>
      <c r="E472" s="197"/>
      <c r="F472" s="197"/>
      <c r="G472" s="496">
        <v>0</v>
      </c>
      <c r="H472" s="424"/>
      <c r="I472" s="424"/>
      <c r="J472" s="1237"/>
      <c r="K472" s="430"/>
      <c r="L472" s="198"/>
      <c r="M472" s="198"/>
      <c r="N472" s="66"/>
    </row>
    <row r="473" spans="1:14" s="24" customFormat="1" ht="22.5">
      <c r="A473" s="477"/>
      <c r="B473" s="893"/>
      <c r="C473" s="1254"/>
      <c r="D473" s="419" t="s">
        <v>10</v>
      </c>
      <c r="E473" s="197"/>
      <c r="F473" s="197"/>
      <c r="G473" s="496">
        <v>6.09</v>
      </c>
      <c r="H473" s="424"/>
      <c r="I473" s="424"/>
      <c r="J473" s="1237"/>
      <c r="K473" s="430"/>
      <c r="L473" s="198"/>
      <c r="M473" s="198"/>
      <c r="N473" s="66"/>
    </row>
    <row r="474" spans="1:14" s="24" customFormat="1" ht="22.5">
      <c r="A474" s="477"/>
      <c r="B474" s="894"/>
      <c r="C474" s="1266"/>
      <c r="D474" s="419" t="s">
        <v>11</v>
      </c>
      <c r="E474" s="197"/>
      <c r="F474" s="197"/>
      <c r="G474" s="496">
        <v>0.188</v>
      </c>
      <c r="H474" s="424"/>
      <c r="I474" s="424"/>
      <c r="J474" s="1238"/>
      <c r="K474" s="430"/>
      <c r="L474" s="198"/>
      <c r="M474" s="198"/>
      <c r="N474" s="66"/>
    </row>
    <row r="475" spans="1:14" s="24" customFormat="1" ht="22.5">
      <c r="A475" s="477"/>
      <c r="B475" s="888" t="s">
        <v>277</v>
      </c>
      <c r="C475" s="1213"/>
      <c r="D475" s="415" t="s">
        <v>17</v>
      </c>
      <c r="E475" s="197"/>
      <c r="F475" s="197"/>
      <c r="G475" s="487">
        <f t="shared" ref="G475" si="189">SUM(G476:G478)</f>
        <v>0.28000000000000003</v>
      </c>
      <c r="H475" s="424"/>
      <c r="I475" s="424"/>
      <c r="J475" s="1236" t="s">
        <v>304</v>
      </c>
      <c r="K475" s="430"/>
      <c r="L475" s="198"/>
      <c r="M475" s="198"/>
      <c r="N475" s="66"/>
    </row>
    <row r="476" spans="1:14" s="24" customFormat="1" ht="22.5">
      <c r="A476" s="477"/>
      <c r="B476" s="893"/>
      <c r="C476" s="1254"/>
      <c r="D476" s="419" t="s">
        <v>18</v>
      </c>
      <c r="E476" s="197"/>
      <c r="F476" s="197"/>
      <c r="G476" s="496">
        <v>0</v>
      </c>
      <c r="H476" s="424"/>
      <c r="I476" s="424"/>
      <c r="J476" s="1237"/>
      <c r="K476" s="430"/>
      <c r="L476" s="198"/>
      <c r="M476" s="198"/>
      <c r="N476" s="66"/>
    </row>
    <row r="477" spans="1:14" s="24" customFormat="1" ht="22.5">
      <c r="A477" s="477"/>
      <c r="B477" s="893"/>
      <c r="C477" s="1254"/>
      <c r="D477" s="419" t="s">
        <v>10</v>
      </c>
      <c r="E477" s="197"/>
      <c r="F477" s="197"/>
      <c r="G477" s="496">
        <v>0.27200000000000002</v>
      </c>
      <c r="H477" s="424"/>
      <c r="I477" s="424"/>
      <c r="J477" s="1237"/>
      <c r="K477" s="430"/>
      <c r="L477" s="198"/>
      <c r="M477" s="198"/>
      <c r="N477" s="66"/>
    </row>
    <row r="478" spans="1:14" s="24" customFormat="1" ht="22.5">
      <c r="A478" s="477"/>
      <c r="B478" s="894"/>
      <c r="C478" s="1266"/>
      <c r="D478" s="419" t="s">
        <v>11</v>
      </c>
      <c r="E478" s="197"/>
      <c r="F478" s="197"/>
      <c r="G478" s="496">
        <v>8.0000000000000002E-3</v>
      </c>
      <c r="H478" s="424"/>
      <c r="I478" s="424"/>
      <c r="J478" s="1238"/>
      <c r="K478" s="430"/>
      <c r="L478" s="198"/>
      <c r="M478" s="198"/>
      <c r="N478" s="66"/>
    </row>
    <row r="479" spans="1:14" s="24" customFormat="1" ht="22.5">
      <c r="A479" s="477"/>
      <c r="B479" s="888" t="s">
        <v>278</v>
      </c>
      <c r="C479" s="1213"/>
      <c r="D479" s="415" t="s">
        <v>17</v>
      </c>
      <c r="E479" s="197"/>
      <c r="F479" s="197"/>
      <c r="G479" s="487">
        <f t="shared" ref="G479" si="190">SUM(G480:G482)</f>
        <v>1.5629999999999999</v>
      </c>
      <c r="H479" s="424"/>
      <c r="I479" s="424"/>
      <c r="J479" s="1236" t="s">
        <v>321</v>
      </c>
      <c r="K479" s="430"/>
      <c r="L479" s="198"/>
      <c r="M479" s="198"/>
      <c r="N479" s="66"/>
    </row>
    <row r="480" spans="1:14" s="24" customFormat="1" ht="22.5">
      <c r="A480" s="477"/>
      <c r="B480" s="893"/>
      <c r="C480" s="1254"/>
      <c r="D480" s="419" t="s">
        <v>18</v>
      </c>
      <c r="E480" s="197"/>
      <c r="F480" s="197"/>
      <c r="G480" s="496">
        <v>0</v>
      </c>
      <c r="H480" s="424"/>
      <c r="I480" s="424"/>
      <c r="J480" s="1237"/>
      <c r="K480" s="430"/>
      <c r="L480" s="198"/>
      <c r="M480" s="198"/>
      <c r="N480" s="66"/>
    </row>
    <row r="481" spans="1:14" s="24" customFormat="1" ht="22.5">
      <c r="A481" s="477"/>
      <c r="B481" s="893"/>
      <c r="C481" s="1254"/>
      <c r="D481" s="419" t="s">
        <v>10</v>
      </c>
      <c r="E481" s="197"/>
      <c r="F481" s="197"/>
      <c r="G481" s="496">
        <v>1.516</v>
      </c>
      <c r="H481" s="424"/>
      <c r="I481" s="424"/>
      <c r="J481" s="1237"/>
      <c r="K481" s="430"/>
      <c r="L481" s="198"/>
      <c r="M481" s="198"/>
      <c r="N481" s="66"/>
    </row>
    <row r="482" spans="1:14" s="24" customFormat="1" ht="22.5">
      <c r="A482" s="477"/>
      <c r="B482" s="894"/>
      <c r="C482" s="1266"/>
      <c r="D482" s="419" t="s">
        <v>11</v>
      </c>
      <c r="E482" s="197"/>
      <c r="F482" s="197"/>
      <c r="G482" s="496">
        <v>4.7E-2</v>
      </c>
      <c r="H482" s="424"/>
      <c r="I482" s="424"/>
      <c r="J482" s="1238"/>
      <c r="K482" s="430"/>
      <c r="L482" s="198"/>
      <c r="M482" s="198"/>
      <c r="N482" s="66"/>
    </row>
    <row r="483" spans="1:14" s="24" customFormat="1" ht="22.5">
      <c r="A483" s="477"/>
      <c r="B483" s="1045" t="s">
        <v>279</v>
      </c>
      <c r="C483" s="1213"/>
      <c r="D483" s="415" t="s">
        <v>17</v>
      </c>
      <c r="E483" s="197"/>
      <c r="F483" s="197"/>
      <c r="G483" s="487">
        <f t="shared" ref="G483" si="191">SUM(G484:G486)</f>
        <v>25.882000000000001</v>
      </c>
      <c r="H483" s="424"/>
      <c r="I483" s="424"/>
      <c r="J483" s="478"/>
      <c r="K483" s="430"/>
      <c r="L483" s="198"/>
      <c r="M483" s="198"/>
      <c r="N483" s="66"/>
    </row>
    <row r="484" spans="1:14" s="24" customFormat="1" ht="22.5">
      <c r="A484" s="477"/>
      <c r="B484" s="1006"/>
      <c r="C484" s="1254"/>
      <c r="D484" s="419" t="s">
        <v>18</v>
      </c>
      <c r="E484" s="197"/>
      <c r="F484" s="197"/>
      <c r="G484" s="500">
        <f t="shared" ref="G484:G486" si="192">G424+G428+G432+G436+G440+G444+G448+G452+G456+G460+G464+G468+G472+G476+G480</f>
        <v>0</v>
      </c>
      <c r="H484" s="424"/>
      <c r="I484" s="424"/>
      <c r="J484" s="478"/>
      <c r="K484" s="430"/>
      <c r="L484" s="198"/>
      <c r="M484" s="198"/>
      <c r="N484" s="66"/>
    </row>
    <row r="485" spans="1:14" s="24" customFormat="1" ht="22.5">
      <c r="A485" s="477"/>
      <c r="B485" s="1006"/>
      <c r="C485" s="1254"/>
      <c r="D485" s="419" t="s">
        <v>10</v>
      </c>
      <c r="E485" s="197"/>
      <c r="F485" s="197"/>
      <c r="G485" s="500">
        <f t="shared" si="192"/>
        <v>25.106000000000002</v>
      </c>
      <c r="H485" s="424"/>
      <c r="I485" s="424"/>
      <c r="J485" s="478"/>
      <c r="K485" s="430"/>
      <c r="L485" s="198"/>
      <c r="M485" s="198"/>
      <c r="N485" s="66"/>
    </row>
    <row r="486" spans="1:14" s="24" customFormat="1" ht="22.5">
      <c r="A486" s="477"/>
      <c r="B486" s="1046"/>
      <c r="C486" s="1266"/>
      <c r="D486" s="419" t="s">
        <v>11</v>
      </c>
      <c r="E486" s="197"/>
      <c r="F486" s="197"/>
      <c r="G486" s="500">
        <f t="shared" si="192"/>
        <v>0.77600000000000013</v>
      </c>
      <c r="H486" s="424"/>
      <c r="I486" s="424"/>
      <c r="J486" s="478"/>
      <c r="K486" s="430"/>
      <c r="L486" s="198"/>
      <c r="M486" s="198"/>
      <c r="N486" s="66"/>
    </row>
    <row r="487" spans="1:14" s="24" customFormat="1" ht="22.5">
      <c r="A487" s="477"/>
      <c r="B487" s="474"/>
      <c r="C487" s="418"/>
      <c r="D487" s="504"/>
      <c r="E487" s="197"/>
      <c r="F487" s="197"/>
      <c r="G487" s="420"/>
      <c r="H487" s="424"/>
      <c r="I487" s="424"/>
      <c r="J487" s="478"/>
      <c r="K487" s="430"/>
      <c r="L487" s="198"/>
      <c r="M487" s="198"/>
      <c r="N487" s="66"/>
    </row>
    <row r="488" spans="1:14" ht="22.5" customHeight="1">
      <c r="A488" s="463">
        <v>3</v>
      </c>
      <c r="B488" s="1229" t="s">
        <v>40</v>
      </c>
      <c r="C488" s="1230"/>
      <c r="D488" s="1230"/>
      <c r="E488" s="1230"/>
      <c r="F488" s="1230"/>
      <c r="G488" s="1230"/>
      <c r="H488" s="1230"/>
      <c r="I488" s="1230"/>
      <c r="J488" s="1230"/>
      <c r="K488" s="1230"/>
      <c r="L488" s="1230"/>
      <c r="M488" s="1230"/>
      <c r="N488" s="1231"/>
    </row>
    <row r="489" spans="1:14" ht="22.5">
      <c r="A489" s="1232" t="s">
        <v>42</v>
      </c>
      <c r="B489" s="888" t="s">
        <v>35</v>
      </c>
      <c r="C489" s="414"/>
      <c r="D489" s="415" t="s">
        <v>17</v>
      </c>
      <c r="E489" s="56"/>
      <c r="F489" s="56"/>
      <c r="G489" s="416">
        <f t="shared" ref="G489" si="193">SUM(G490:G492)</f>
        <v>0</v>
      </c>
      <c r="H489" s="56"/>
      <c r="I489" s="56"/>
      <c r="J489" s="1184"/>
      <c r="K489" s="429">
        <f t="shared" ref="K489:M489" si="194">SUM(K490:K492)</f>
        <v>0</v>
      </c>
      <c r="L489" s="56">
        <f t="shared" si="194"/>
        <v>0</v>
      </c>
      <c r="M489" s="56">
        <f t="shared" si="194"/>
        <v>0</v>
      </c>
      <c r="N489" s="66">
        <f>E489+H489+I489+K489+L489+M489</f>
        <v>0</v>
      </c>
    </row>
    <row r="490" spans="1:14" ht="23.25">
      <c r="A490" s="1233"/>
      <c r="B490" s="893"/>
      <c r="C490" s="418"/>
      <c r="D490" s="419" t="s">
        <v>18</v>
      </c>
      <c r="E490" s="197"/>
      <c r="F490" s="197"/>
      <c r="G490" s="420"/>
      <c r="H490" s="421"/>
      <c r="I490" s="421"/>
      <c r="J490" s="1185"/>
      <c r="K490" s="430"/>
      <c r="L490" s="198"/>
      <c r="M490" s="198"/>
      <c r="N490" s="222">
        <f t="shared" ref="N490:N492" si="195">E490+H490+I490+K490+L490+M490</f>
        <v>0</v>
      </c>
    </row>
    <row r="491" spans="1:14" ht="23.25">
      <c r="A491" s="1233"/>
      <c r="B491" s="893"/>
      <c r="C491" s="418"/>
      <c r="D491" s="419" t="s">
        <v>10</v>
      </c>
      <c r="E491" s="197"/>
      <c r="F491" s="197"/>
      <c r="G491" s="420"/>
      <c r="H491" s="421"/>
      <c r="I491" s="421"/>
      <c r="J491" s="1185"/>
      <c r="K491" s="430"/>
      <c r="L491" s="198"/>
      <c r="M491" s="198"/>
      <c r="N491" s="222">
        <f t="shared" si="195"/>
        <v>0</v>
      </c>
    </row>
    <row r="492" spans="1:14" ht="22.5">
      <c r="A492" s="1234"/>
      <c r="B492" s="894"/>
      <c r="C492" s="423"/>
      <c r="D492" s="419" t="s">
        <v>11</v>
      </c>
      <c r="E492" s="197"/>
      <c r="F492" s="197"/>
      <c r="G492" s="420"/>
      <c r="H492" s="424"/>
      <c r="I492" s="424"/>
      <c r="J492" s="1186"/>
      <c r="K492" s="430"/>
      <c r="L492" s="198"/>
      <c r="M492" s="198"/>
      <c r="N492" s="66">
        <f t="shared" si="195"/>
        <v>0</v>
      </c>
    </row>
    <row r="493" spans="1:14" s="28" customFormat="1">
      <c r="A493" s="463">
        <v>4</v>
      </c>
      <c r="B493" s="1229" t="s">
        <v>41</v>
      </c>
      <c r="C493" s="1230"/>
      <c r="D493" s="1230"/>
      <c r="E493" s="1230"/>
      <c r="F493" s="1230"/>
      <c r="G493" s="1230"/>
      <c r="H493" s="1230"/>
      <c r="I493" s="1230"/>
      <c r="J493" s="1230"/>
      <c r="K493" s="1230"/>
      <c r="L493" s="1230"/>
      <c r="M493" s="1230"/>
      <c r="N493" s="1231"/>
    </row>
    <row r="494" spans="1:14" ht="22.5" customHeight="1">
      <c r="A494" s="1232" t="s">
        <v>43</v>
      </c>
      <c r="B494" s="887" t="s">
        <v>280</v>
      </c>
      <c r="C494" s="414"/>
      <c r="D494" s="415" t="s">
        <v>17</v>
      </c>
      <c r="E494" s="56"/>
      <c r="F494" s="56"/>
      <c r="G494" s="416">
        <f t="shared" ref="G494" si="196">SUM(G495:G497)</f>
        <v>31.950000000000003</v>
      </c>
      <c r="H494" s="56"/>
      <c r="I494" s="56"/>
      <c r="J494" s="1240" t="s">
        <v>307</v>
      </c>
      <c r="K494" s="429">
        <f t="shared" ref="K494:M494" si="197">SUM(K495:K497)</f>
        <v>0</v>
      </c>
      <c r="L494" s="56">
        <f t="shared" si="197"/>
        <v>0</v>
      </c>
      <c r="M494" s="56">
        <f t="shared" si="197"/>
        <v>0</v>
      </c>
      <c r="N494" s="66">
        <f>E494+H494+I494+K494+L494+M494</f>
        <v>0</v>
      </c>
    </row>
    <row r="495" spans="1:14" ht="23.25">
      <c r="A495" s="1233"/>
      <c r="B495" s="887"/>
      <c r="C495" s="418"/>
      <c r="D495" s="419" t="s">
        <v>18</v>
      </c>
      <c r="E495" s="197"/>
      <c r="F495" s="197"/>
      <c r="G495" s="483">
        <v>0</v>
      </c>
      <c r="H495" s="421"/>
      <c r="I495" s="421"/>
      <c r="J495" s="1241"/>
      <c r="K495" s="430"/>
      <c r="L495" s="198"/>
      <c r="M495" s="198"/>
      <c r="N495" s="222">
        <f t="shared" ref="N495:N497" si="198">E495+H495+I495+K495+L495+M495</f>
        <v>0</v>
      </c>
    </row>
    <row r="496" spans="1:14" ht="23.25">
      <c r="A496" s="1233"/>
      <c r="B496" s="887"/>
      <c r="C496" s="418"/>
      <c r="D496" s="419" t="s">
        <v>10</v>
      </c>
      <c r="E496" s="197"/>
      <c r="F496" s="197"/>
      <c r="G496" s="483">
        <v>30.67</v>
      </c>
      <c r="H496" s="421"/>
      <c r="I496" s="421"/>
      <c r="J496" s="1241"/>
      <c r="K496" s="430"/>
      <c r="L496" s="198"/>
      <c r="M496" s="198"/>
      <c r="N496" s="222">
        <f t="shared" si="198"/>
        <v>0</v>
      </c>
    </row>
    <row r="497" spans="1:14" ht="234.75" customHeight="1">
      <c r="A497" s="1234"/>
      <c r="B497" s="887"/>
      <c r="C497" s="423"/>
      <c r="D497" s="419" t="s">
        <v>11</v>
      </c>
      <c r="E497" s="197"/>
      <c r="F497" s="197"/>
      <c r="G497" s="484">
        <v>1.28</v>
      </c>
      <c r="H497" s="424"/>
      <c r="I497" s="424"/>
      <c r="J497" s="1242"/>
      <c r="K497" s="430"/>
      <c r="L497" s="198"/>
      <c r="M497" s="198"/>
      <c r="N497" s="66">
        <f t="shared" si="198"/>
        <v>0</v>
      </c>
    </row>
    <row r="498" spans="1:14" ht="22.5">
      <c r="A498" s="1232" t="s">
        <v>46</v>
      </c>
      <c r="B498" s="888" t="s">
        <v>35</v>
      </c>
      <c r="C498" s="414"/>
      <c r="D498" s="415" t="s">
        <v>17</v>
      </c>
      <c r="E498" s="56"/>
      <c r="F498" s="56"/>
      <c r="G498" s="416">
        <f t="shared" ref="G498" si="199">SUM(G499:G501)</f>
        <v>0</v>
      </c>
      <c r="H498" s="56"/>
      <c r="I498" s="56"/>
      <c r="J498" s="1184"/>
      <c r="K498" s="429">
        <f t="shared" ref="K498:M498" si="200">SUM(K499:K501)</f>
        <v>0</v>
      </c>
      <c r="L498" s="56">
        <f t="shared" si="200"/>
        <v>0</v>
      </c>
      <c r="M498" s="56">
        <f t="shared" si="200"/>
        <v>0</v>
      </c>
      <c r="N498" s="66">
        <f>E498+H498+I498+K498+L498+M498</f>
        <v>0</v>
      </c>
    </row>
    <row r="499" spans="1:14" ht="23.25">
      <c r="A499" s="1233"/>
      <c r="B499" s="893"/>
      <c r="C499" s="418"/>
      <c r="D499" s="419" t="s">
        <v>18</v>
      </c>
      <c r="E499" s="197"/>
      <c r="F499" s="197"/>
      <c r="G499" s="420"/>
      <c r="H499" s="421"/>
      <c r="I499" s="421"/>
      <c r="J499" s="1185"/>
      <c r="K499" s="430"/>
      <c r="L499" s="198"/>
      <c r="M499" s="198"/>
      <c r="N499" s="222">
        <f t="shared" ref="N499:N501" si="201">E499+H499+I499+K499+L499+M499</f>
        <v>0</v>
      </c>
    </row>
    <row r="500" spans="1:14" ht="23.25">
      <c r="A500" s="1233"/>
      <c r="B500" s="893"/>
      <c r="C500" s="418"/>
      <c r="D500" s="419" t="s">
        <v>10</v>
      </c>
      <c r="E500" s="197"/>
      <c r="F500" s="197"/>
      <c r="G500" s="420"/>
      <c r="H500" s="421"/>
      <c r="I500" s="421"/>
      <c r="J500" s="1185"/>
      <c r="K500" s="430"/>
      <c r="L500" s="198"/>
      <c r="M500" s="198"/>
      <c r="N500" s="222">
        <f t="shared" si="201"/>
        <v>0</v>
      </c>
    </row>
    <row r="501" spans="1:14" ht="22.5">
      <c r="A501" s="1234"/>
      <c r="B501" s="894"/>
      <c r="C501" s="423"/>
      <c r="D501" s="419" t="s">
        <v>11</v>
      </c>
      <c r="E501" s="197"/>
      <c r="F501" s="197"/>
      <c r="G501" s="420"/>
      <c r="H501" s="424"/>
      <c r="I501" s="424"/>
      <c r="J501" s="1186"/>
      <c r="K501" s="430"/>
      <c r="L501" s="198"/>
      <c r="M501" s="198"/>
      <c r="N501" s="66">
        <f t="shared" si="201"/>
        <v>0</v>
      </c>
    </row>
    <row r="502" spans="1:14">
      <c r="A502" s="456" t="s">
        <v>47</v>
      </c>
      <c r="B502" s="379"/>
      <c r="C502" s="457"/>
      <c r="D502" s="458"/>
      <c r="E502" s="459"/>
      <c r="F502" s="459"/>
      <c r="G502" s="459"/>
      <c r="H502" s="459"/>
      <c r="I502" s="459"/>
      <c r="J502" s="459"/>
      <c r="K502" s="460"/>
      <c r="L502" s="461"/>
      <c r="M502" s="461"/>
      <c r="N502" s="462"/>
    </row>
    <row r="503" spans="1:14">
      <c r="A503" s="463">
        <v>5</v>
      </c>
      <c r="B503" s="1229" t="s">
        <v>44</v>
      </c>
      <c r="C503" s="1230"/>
      <c r="D503" s="1230"/>
      <c r="E503" s="1230"/>
      <c r="F503" s="1230"/>
      <c r="G503" s="1230"/>
      <c r="H503" s="1230"/>
      <c r="I503" s="1230"/>
      <c r="J503" s="1230"/>
      <c r="K503" s="1230"/>
      <c r="L503" s="1230"/>
      <c r="M503" s="1230"/>
      <c r="N503" s="1231"/>
    </row>
    <row r="504" spans="1:14" ht="22.5">
      <c r="A504" s="1232" t="s">
        <v>341</v>
      </c>
      <c r="B504" s="888" t="s">
        <v>35</v>
      </c>
      <c r="C504" s="414"/>
      <c r="D504" s="415" t="s">
        <v>17</v>
      </c>
      <c r="E504" s="56"/>
      <c r="F504" s="56"/>
      <c r="G504" s="416">
        <f t="shared" ref="G504" si="202">SUM(G505:G507)</f>
        <v>0</v>
      </c>
      <c r="H504" s="56"/>
      <c r="I504" s="56"/>
      <c r="J504" s="1184"/>
      <c r="K504" s="429">
        <f t="shared" ref="K504:M504" si="203">SUM(K505:K507)</f>
        <v>0</v>
      </c>
      <c r="L504" s="56">
        <f t="shared" si="203"/>
        <v>0</v>
      </c>
      <c r="M504" s="56">
        <f t="shared" si="203"/>
        <v>0</v>
      </c>
      <c r="N504" s="66">
        <f>E504+H504+I504+K504+L504+M504</f>
        <v>0</v>
      </c>
    </row>
    <row r="505" spans="1:14" ht="23.25">
      <c r="A505" s="1233"/>
      <c r="B505" s="893"/>
      <c r="C505" s="418"/>
      <c r="D505" s="419" t="s">
        <v>18</v>
      </c>
      <c r="E505" s="197"/>
      <c r="F505" s="197"/>
      <c r="G505" s="420"/>
      <c r="H505" s="421"/>
      <c r="I505" s="421"/>
      <c r="J505" s="1185"/>
      <c r="K505" s="430"/>
      <c r="L505" s="198"/>
      <c r="M505" s="198"/>
      <c r="N505" s="222">
        <f t="shared" ref="N505:N507" si="204">E505+H505+I505+K505+L505+M505</f>
        <v>0</v>
      </c>
    </row>
    <row r="506" spans="1:14" ht="23.25">
      <c r="A506" s="1233"/>
      <c r="B506" s="893"/>
      <c r="C506" s="418"/>
      <c r="D506" s="419" t="s">
        <v>10</v>
      </c>
      <c r="E506" s="197"/>
      <c r="F506" s="197"/>
      <c r="G506" s="420"/>
      <c r="H506" s="421"/>
      <c r="I506" s="421"/>
      <c r="J506" s="1185"/>
      <c r="K506" s="430"/>
      <c r="L506" s="198"/>
      <c r="M506" s="198"/>
      <c r="N506" s="222">
        <f t="shared" si="204"/>
        <v>0</v>
      </c>
    </row>
    <row r="507" spans="1:14" ht="22.5">
      <c r="A507" s="1234"/>
      <c r="B507" s="894"/>
      <c r="C507" s="423"/>
      <c r="D507" s="419" t="s">
        <v>11</v>
      </c>
      <c r="E507" s="197"/>
      <c r="F507" s="197"/>
      <c r="G507" s="420"/>
      <c r="H507" s="424"/>
      <c r="I507" s="424"/>
      <c r="J507" s="1186"/>
      <c r="K507" s="430"/>
      <c r="L507" s="198"/>
      <c r="M507" s="198"/>
      <c r="N507" s="66">
        <f t="shared" si="204"/>
        <v>0</v>
      </c>
    </row>
    <row r="508" spans="1:14" s="36" customFormat="1" ht="22.5">
      <c r="A508" s="1233" t="s">
        <v>342</v>
      </c>
      <c r="B508" s="893" t="s">
        <v>35</v>
      </c>
      <c r="C508" s="464"/>
      <c r="D508" s="415" t="s">
        <v>17</v>
      </c>
      <c r="E508" s="56"/>
      <c r="F508" s="56"/>
      <c r="G508" s="416">
        <f t="shared" ref="G508" si="205">SUM(G509:G511)</f>
        <v>0</v>
      </c>
      <c r="H508" s="465"/>
      <c r="I508" s="465"/>
      <c r="J508" s="1239"/>
      <c r="K508" s="466"/>
    </row>
    <row r="509" spans="1:14" s="36" customFormat="1" ht="19.5">
      <c r="A509" s="1233"/>
      <c r="B509" s="893"/>
      <c r="C509" s="418"/>
      <c r="D509" s="419" t="s">
        <v>18</v>
      </c>
      <c r="E509" s="197"/>
      <c r="F509" s="197"/>
      <c r="G509" s="420"/>
      <c r="H509" s="421"/>
      <c r="I509" s="421"/>
      <c r="J509" s="1185"/>
      <c r="K509" s="466"/>
    </row>
    <row r="510" spans="1:14" s="36" customFormat="1" ht="19.5">
      <c r="A510" s="1233"/>
      <c r="B510" s="893"/>
      <c r="C510" s="418"/>
      <c r="D510" s="419" t="s">
        <v>10</v>
      </c>
      <c r="E510" s="197"/>
      <c r="F510" s="197"/>
      <c r="G510" s="420"/>
      <c r="H510" s="421"/>
      <c r="I510" s="421"/>
      <c r="J510" s="1185"/>
      <c r="K510" s="466"/>
    </row>
    <row r="511" spans="1:14" s="36" customFormat="1" ht="19.5">
      <c r="A511" s="1234"/>
      <c r="B511" s="894"/>
      <c r="C511" s="423"/>
      <c r="D511" s="419" t="s">
        <v>11</v>
      </c>
      <c r="E511" s="197"/>
      <c r="F511" s="197"/>
      <c r="G511" s="420"/>
      <c r="H511" s="424"/>
      <c r="I511" s="424"/>
      <c r="J511" s="1186"/>
      <c r="K511" s="466"/>
    </row>
    <row r="512" spans="1:14" ht="21" thickBot="1">
      <c r="A512" s="467" t="s">
        <v>47</v>
      </c>
      <c r="B512" s="468"/>
      <c r="C512" s="468"/>
      <c r="D512" s="469"/>
      <c r="E512" s="470"/>
      <c r="F512" s="470"/>
      <c r="G512" s="470"/>
      <c r="H512" s="470"/>
      <c r="I512" s="470"/>
      <c r="J512" s="470"/>
    </row>
  </sheetData>
  <mergeCells count="423">
    <mergeCell ref="J463:J466"/>
    <mergeCell ref="J467:J470"/>
    <mergeCell ref="J471:J474"/>
    <mergeCell ref="J475:J478"/>
    <mergeCell ref="J479:J482"/>
    <mergeCell ref="B483:B486"/>
    <mergeCell ref="C463:C466"/>
    <mergeCell ref="C467:C470"/>
    <mergeCell ref="C471:C474"/>
    <mergeCell ref="C475:C478"/>
    <mergeCell ref="C479:C482"/>
    <mergeCell ref="C483:C486"/>
    <mergeCell ref="C413:C416"/>
    <mergeCell ref="C423:C426"/>
    <mergeCell ref="C427:C430"/>
    <mergeCell ref="C439:C442"/>
    <mergeCell ref="C443:C446"/>
    <mergeCell ref="C447:C450"/>
    <mergeCell ref="C451:C454"/>
    <mergeCell ref="C455:C458"/>
    <mergeCell ref="C459:C462"/>
    <mergeCell ref="C431:C434"/>
    <mergeCell ref="B422:N422"/>
    <mergeCell ref="C435:C438"/>
    <mergeCell ref="B459:B462"/>
    <mergeCell ref="J459:J462"/>
    <mergeCell ref="A423:A426"/>
    <mergeCell ref="B423:B426"/>
    <mergeCell ref="J423:J426"/>
    <mergeCell ref="A427:A430"/>
    <mergeCell ref="B427:B430"/>
    <mergeCell ref="J427:J430"/>
    <mergeCell ref="B412:N412"/>
    <mergeCell ref="J431:J434"/>
    <mergeCell ref="A112:O112"/>
    <mergeCell ref="A125:O125"/>
    <mergeCell ref="B129:B132"/>
    <mergeCell ref="J129:J132"/>
    <mergeCell ref="C129:C132"/>
    <mergeCell ref="A142:O142"/>
    <mergeCell ref="A171:O171"/>
    <mergeCell ref="C175:C178"/>
    <mergeCell ref="A287:O287"/>
    <mergeCell ref="A413:A416"/>
    <mergeCell ref="B413:B416"/>
    <mergeCell ref="J413:J416"/>
    <mergeCell ref="A417:A420"/>
    <mergeCell ref="B417:B420"/>
    <mergeCell ref="J417:J420"/>
    <mergeCell ref="A398:A401"/>
    <mergeCell ref="A40:O40"/>
    <mergeCell ref="A41:A44"/>
    <mergeCell ref="B41:B44"/>
    <mergeCell ref="C36:C39"/>
    <mergeCell ref="C41:C44"/>
    <mergeCell ref="J41:J44"/>
    <mergeCell ref="A88:O88"/>
    <mergeCell ref="C120:J120"/>
    <mergeCell ref="K120:N120"/>
    <mergeCell ref="C116:C119"/>
    <mergeCell ref="C108:C111"/>
    <mergeCell ref="A92:A95"/>
    <mergeCell ref="B92:B95"/>
    <mergeCell ref="C92:C95"/>
    <mergeCell ref="J92:J95"/>
    <mergeCell ref="B96:B99"/>
    <mergeCell ref="B100:B103"/>
    <mergeCell ref="C96:C99"/>
    <mergeCell ref="C100:C103"/>
    <mergeCell ref="J96:J99"/>
    <mergeCell ref="J100:J103"/>
    <mergeCell ref="B104:B107"/>
    <mergeCell ref="C104:C107"/>
    <mergeCell ref="J104:J107"/>
    <mergeCell ref="B503:N503"/>
    <mergeCell ref="A504:A507"/>
    <mergeCell ref="B504:B507"/>
    <mergeCell ref="J504:J507"/>
    <mergeCell ref="A508:A511"/>
    <mergeCell ref="B508:B511"/>
    <mergeCell ref="J508:J511"/>
    <mergeCell ref="B493:N493"/>
    <mergeCell ref="A494:A497"/>
    <mergeCell ref="B494:B497"/>
    <mergeCell ref="J494:J497"/>
    <mergeCell ref="A498:A501"/>
    <mergeCell ref="B498:B501"/>
    <mergeCell ref="J498:J501"/>
    <mergeCell ref="B488:N488"/>
    <mergeCell ref="A489:A492"/>
    <mergeCell ref="B489:B492"/>
    <mergeCell ref="J489:J492"/>
    <mergeCell ref="B431:B434"/>
    <mergeCell ref="B435:B438"/>
    <mergeCell ref="B439:B442"/>
    <mergeCell ref="B443:B446"/>
    <mergeCell ref="B447:B450"/>
    <mergeCell ref="B451:B454"/>
    <mergeCell ref="B463:B466"/>
    <mergeCell ref="B467:B470"/>
    <mergeCell ref="B471:B474"/>
    <mergeCell ref="B475:B478"/>
    <mergeCell ref="B479:B482"/>
    <mergeCell ref="A431:A434"/>
    <mergeCell ref="A435:A438"/>
    <mergeCell ref="J435:J438"/>
    <mergeCell ref="J439:J442"/>
    <mergeCell ref="J443:J446"/>
    <mergeCell ref="J447:J450"/>
    <mergeCell ref="J451:J454"/>
    <mergeCell ref="J455:J458"/>
    <mergeCell ref="B455:B458"/>
    <mergeCell ref="C398:C401"/>
    <mergeCell ref="J398:J401"/>
    <mergeCell ref="B399:B401"/>
    <mergeCell ref="A406:N406"/>
    <mergeCell ref="A408:A411"/>
    <mergeCell ref="B408:B411"/>
    <mergeCell ref="C408:C411"/>
    <mergeCell ref="J408:J411"/>
    <mergeCell ref="A391:A392"/>
    <mergeCell ref="C393:J393"/>
    <mergeCell ref="K393:N393"/>
    <mergeCell ref="A394:A397"/>
    <mergeCell ref="B394:B397"/>
    <mergeCell ref="J394:J397"/>
    <mergeCell ref="C384:J384"/>
    <mergeCell ref="K384:N384"/>
    <mergeCell ref="A385:A388"/>
    <mergeCell ref="B385:B388"/>
    <mergeCell ref="J385:J388"/>
    <mergeCell ref="A390:N390"/>
    <mergeCell ref="C377:J377"/>
    <mergeCell ref="K377:N377"/>
    <mergeCell ref="A378:A381"/>
    <mergeCell ref="B378:B381"/>
    <mergeCell ref="J378:J381"/>
    <mergeCell ref="A382:A383"/>
    <mergeCell ref="A369:A372"/>
    <mergeCell ref="C369:C372"/>
    <mergeCell ref="J369:J372"/>
    <mergeCell ref="B370:B372"/>
    <mergeCell ref="A374:N374"/>
    <mergeCell ref="A375:A376"/>
    <mergeCell ref="A362:A363"/>
    <mergeCell ref="C364:J364"/>
    <mergeCell ref="K364:N364"/>
    <mergeCell ref="A365:A368"/>
    <mergeCell ref="B365:B368"/>
    <mergeCell ref="J365:J368"/>
    <mergeCell ref="C355:J355"/>
    <mergeCell ref="K355:N355"/>
    <mergeCell ref="A356:A359"/>
    <mergeCell ref="B356:B359"/>
    <mergeCell ref="J356:J359"/>
    <mergeCell ref="A361:N361"/>
    <mergeCell ref="C348:J348"/>
    <mergeCell ref="K348:N348"/>
    <mergeCell ref="A349:A352"/>
    <mergeCell ref="B349:B352"/>
    <mergeCell ref="J349:J352"/>
    <mergeCell ref="A353:A354"/>
    <mergeCell ref="A340:A343"/>
    <mergeCell ref="C340:C343"/>
    <mergeCell ref="J340:J343"/>
    <mergeCell ref="B341:B343"/>
    <mergeCell ref="A345:N345"/>
    <mergeCell ref="A346:A347"/>
    <mergeCell ref="A333:A334"/>
    <mergeCell ref="C335:J335"/>
    <mergeCell ref="K335:N335"/>
    <mergeCell ref="A336:A339"/>
    <mergeCell ref="B336:B339"/>
    <mergeCell ref="J336:J339"/>
    <mergeCell ref="C326:J326"/>
    <mergeCell ref="K326:N326"/>
    <mergeCell ref="A327:A330"/>
    <mergeCell ref="B327:B330"/>
    <mergeCell ref="J327:J330"/>
    <mergeCell ref="A332:N332"/>
    <mergeCell ref="C319:J319"/>
    <mergeCell ref="K319:N319"/>
    <mergeCell ref="A320:A323"/>
    <mergeCell ref="B320:B323"/>
    <mergeCell ref="J320:J323"/>
    <mergeCell ref="A324:A325"/>
    <mergeCell ref="A311:A314"/>
    <mergeCell ref="C311:C314"/>
    <mergeCell ref="J311:J314"/>
    <mergeCell ref="B312:B314"/>
    <mergeCell ref="A317:A318"/>
    <mergeCell ref="A316:O316"/>
    <mergeCell ref="A304:A305"/>
    <mergeCell ref="C306:J306"/>
    <mergeCell ref="K306:N306"/>
    <mergeCell ref="A307:A310"/>
    <mergeCell ref="B307:B310"/>
    <mergeCell ref="J307:J310"/>
    <mergeCell ref="C297:J297"/>
    <mergeCell ref="K297:N297"/>
    <mergeCell ref="A298:A301"/>
    <mergeCell ref="B298:B301"/>
    <mergeCell ref="J298:J301"/>
    <mergeCell ref="A303:N303"/>
    <mergeCell ref="C290:J290"/>
    <mergeCell ref="K290:N290"/>
    <mergeCell ref="A291:A294"/>
    <mergeCell ref="B291:B294"/>
    <mergeCell ref="J291:J294"/>
    <mergeCell ref="A295:A296"/>
    <mergeCell ref="A282:A285"/>
    <mergeCell ref="C282:C285"/>
    <mergeCell ref="J282:J285"/>
    <mergeCell ref="B283:B285"/>
    <mergeCell ref="A288:A289"/>
    <mergeCell ref="A275:A276"/>
    <mergeCell ref="C277:J277"/>
    <mergeCell ref="K277:N277"/>
    <mergeCell ref="A278:A281"/>
    <mergeCell ref="B278:B281"/>
    <mergeCell ref="J278:J281"/>
    <mergeCell ref="C268:J268"/>
    <mergeCell ref="K268:N268"/>
    <mergeCell ref="A269:A272"/>
    <mergeCell ref="B269:B272"/>
    <mergeCell ref="J269:J272"/>
    <mergeCell ref="A274:N274"/>
    <mergeCell ref="C261:J261"/>
    <mergeCell ref="K261:N261"/>
    <mergeCell ref="A262:A265"/>
    <mergeCell ref="B262:B265"/>
    <mergeCell ref="J262:J265"/>
    <mergeCell ref="A266:A267"/>
    <mergeCell ref="A253:A256"/>
    <mergeCell ref="C253:C256"/>
    <mergeCell ref="J253:J256"/>
    <mergeCell ref="B254:B256"/>
    <mergeCell ref="A258:N258"/>
    <mergeCell ref="A259:A260"/>
    <mergeCell ref="A246:A247"/>
    <mergeCell ref="C248:J248"/>
    <mergeCell ref="K248:N248"/>
    <mergeCell ref="A249:A252"/>
    <mergeCell ref="B249:B252"/>
    <mergeCell ref="J249:J252"/>
    <mergeCell ref="C239:J239"/>
    <mergeCell ref="K239:N239"/>
    <mergeCell ref="A240:A243"/>
    <mergeCell ref="B240:B243"/>
    <mergeCell ref="J240:J243"/>
    <mergeCell ref="A245:N245"/>
    <mergeCell ref="C232:J232"/>
    <mergeCell ref="K232:N232"/>
    <mergeCell ref="A233:A236"/>
    <mergeCell ref="B233:B236"/>
    <mergeCell ref="J233:J236"/>
    <mergeCell ref="A237:A238"/>
    <mergeCell ref="A224:A227"/>
    <mergeCell ref="C224:C227"/>
    <mergeCell ref="J224:J227"/>
    <mergeCell ref="B225:B227"/>
    <mergeCell ref="A229:N229"/>
    <mergeCell ref="A230:A231"/>
    <mergeCell ref="A217:A218"/>
    <mergeCell ref="C219:J219"/>
    <mergeCell ref="K219:N219"/>
    <mergeCell ref="A220:A223"/>
    <mergeCell ref="B220:B223"/>
    <mergeCell ref="J220:J223"/>
    <mergeCell ref="C210:J210"/>
    <mergeCell ref="K210:N210"/>
    <mergeCell ref="A211:A214"/>
    <mergeCell ref="B211:B214"/>
    <mergeCell ref="J211:J214"/>
    <mergeCell ref="A216:N216"/>
    <mergeCell ref="C203:J203"/>
    <mergeCell ref="K203:N203"/>
    <mergeCell ref="A204:A207"/>
    <mergeCell ref="B204:B207"/>
    <mergeCell ref="J204:J207"/>
    <mergeCell ref="A208:A209"/>
    <mergeCell ref="A195:A198"/>
    <mergeCell ref="C195:C198"/>
    <mergeCell ref="J195:J198"/>
    <mergeCell ref="B196:B198"/>
    <mergeCell ref="A200:N200"/>
    <mergeCell ref="A201:A202"/>
    <mergeCell ref="A188:A189"/>
    <mergeCell ref="C190:J190"/>
    <mergeCell ref="K190:N190"/>
    <mergeCell ref="A191:A194"/>
    <mergeCell ref="B191:B194"/>
    <mergeCell ref="J191:J194"/>
    <mergeCell ref="C181:J181"/>
    <mergeCell ref="K181:N181"/>
    <mergeCell ref="A182:A185"/>
    <mergeCell ref="B182:B185"/>
    <mergeCell ref="J182:J185"/>
    <mergeCell ref="A187:N187"/>
    <mergeCell ref="C174:J174"/>
    <mergeCell ref="K174:N174"/>
    <mergeCell ref="A175:A178"/>
    <mergeCell ref="B175:B178"/>
    <mergeCell ref="J175:J178"/>
    <mergeCell ref="A179:A180"/>
    <mergeCell ref="A166:A169"/>
    <mergeCell ref="C166:C169"/>
    <mergeCell ref="J166:J169"/>
    <mergeCell ref="B167:B169"/>
    <mergeCell ref="A172:A173"/>
    <mergeCell ref="A159:A160"/>
    <mergeCell ref="C161:J161"/>
    <mergeCell ref="K161:N161"/>
    <mergeCell ref="A162:A165"/>
    <mergeCell ref="B162:B165"/>
    <mergeCell ref="J162:J165"/>
    <mergeCell ref="C152:J152"/>
    <mergeCell ref="K152:N152"/>
    <mergeCell ref="A153:A156"/>
    <mergeCell ref="B153:B156"/>
    <mergeCell ref="J153:J156"/>
    <mergeCell ref="A158:N158"/>
    <mergeCell ref="C145:J145"/>
    <mergeCell ref="K145:N145"/>
    <mergeCell ref="A146:A149"/>
    <mergeCell ref="B146:B149"/>
    <mergeCell ref="J146:J149"/>
    <mergeCell ref="A150:A151"/>
    <mergeCell ref="A137:A140"/>
    <mergeCell ref="C137:C140"/>
    <mergeCell ref="J137:J140"/>
    <mergeCell ref="B138:B140"/>
    <mergeCell ref="A143:A144"/>
    <mergeCell ref="A126:A127"/>
    <mergeCell ref="C128:J128"/>
    <mergeCell ref="K128:N128"/>
    <mergeCell ref="A133:A136"/>
    <mergeCell ref="B133:B136"/>
    <mergeCell ref="J133:J136"/>
    <mergeCell ref="C133:C136"/>
    <mergeCell ref="A113:A114"/>
    <mergeCell ref="C115:J115"/>
    <mergeCell ref="K115:N115"/>
    <mergeCell ref="A116:A119"/>
    <mergeCell ref="B116:B119"/>
    <mergeCell ref="J116:J119"/>
    <mergeCell ref="A121:A124"/>
    <mergeCell ref="B121:B124"/>
    <mergeCell ref="C121:C124"/>
    <mergeCell ref="A89:A90"/>
    <mergeCell ref="C91:J91"/>
    <mergeCell ref="K91:N91"/>
    <mergeCell ref="A108:A111"/>
    <mergeCell ref="B108:B111"/>
    <mergeCell ref="J108:J111"/>
    <mergeCell ref="A79:A82"/>
    <mergeCell ref="B79:B82"/>
    <mergeCell ref="J79:J82"/>
    <mergeCell ref="A83:A86"/>
    <mergeCell ref="C83:C86"/>
    <mergeCell ref="J83:J86"/>
    <mergeCell ref="B84:B86"/>
    <mergeCell ref="A70:A73"/>
    <mergeCell ref="B70:B73"/>
    <mergeCell ref="J70:J73"/>
    <mergeCell ref="A75:N75"/>
    <mergeCell ref="A76:A77"/>
    <mergeCell ref="C78:J78"/>
    <mergeCell ref="K78:N78"/>
    <mergeCell ref="A63:A66"/>
    <mergeCell ref="B63:B66"/>
    <mergeCell ref="J63:J66"/>
    <mergeCell ref="A67:A68"/>
    <mergeCell ref="C69:J69"/>
    <mergeCell ref="K69:N69"/>
    <mergeCell ref="A53:A54"/>
    <mergeCell ref="A55:A56"/>
    <mergeCell ref="A57:A58"/>
    <mergeCell ref="A59:N59"/>
    <mergeCell ref="A60:A61"/>
    <mergeCell ref="C62:J62"/>
    <mergeCell ref="K62:N62"/>
    <mergeCell ref="A45:A48"/>
    <mergeCell ref="C45:C48"/>
    <mergeCell ref="J45:J48"/>
    <mergeCell ref="B46:B48"/>
    <mergeCell ref="A50:N50"/>
    <mergeCell ref="A51:A52"/>
    <mergeCell ref="A33:A34"/>
    <mergeCell ref="C35:J35"/>
    <mergeCell ref="K35:N35"/>
    <mergeCell ref="A36:A39"/>
    <mergeCell ref="B36:B39"/>
    <mergeCell ref="J36:J39"/>
    <mergeCell ref="A24:A25"/>
    <mergeCell ref="C26:J26"/>
    <mergeCell ref="K26:N26"/>
    <mergeCell ref="A27:A30"/>
    <mergeCell ref="B27:B30"/>
    <mergeCell ref="J27:J30"/>
    <mergeCell ref="A32:O32"/>
    <mergeCell ref="C19:J19"/>
    <mergeCell ref="K19:N19"/>
    <mergeCell ref="A20:A23"/>
    <mergeCell ref="B20:B23"/>
    <mergeCell ref="J20:J23"/>
    <mergeCell ref="A5:A8"/>
    <mergeCell ref="B5:B8"/>
    <mergeCell ref="C5:C8"/>
    <mergeCell ref="J5:J8"/>
    <mergeCell ref="A10:A13"/>
    <mergeCell ref="B10:B13"/>
    <mergeCell ref="C10:C13"/>
    <mergeCell ref="J10:J13"/>
    <mergeCell ref="A2:J2"/>
    <mergeCell ref="K2:N2"/>
    <mergeCell ref="C3:D3"/>
    <mergeCell ref="E3:I3"/>
    <mergeCell ref="J3:J4"/>
    <mergeCell ref="L3:M3"/>
    <mergeCell ref="N3:N4"/>
    <mergeCell ref="A16:N16"/>
    <mergeCell ref="A17:A18"/>
  </mergeCells>
  <pageMargins left="0.19685039370078741" right="0.19685039370078741" top="0.19685039370078741" bottom="0.19685039370078741" header="0.19685039370078741" footer="0.19685039370078741"/>
  <pageSetup paperSize="9" scale="45" orientation="landscape" horizontalDpi="0" verticalDpi="0" r:id="rId1"/>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Приложение 1 (ОТЧЕТНЫЙ ПЕРИОД)</vt:lpstr>
      <vt:lpstr>Приложение 2 (СВОД)</vt:lpstr>
      <vt:lpstr>ЗАВЕРШЕННЫЕ МЕРОПРИЯТИЯ</vt:lpstr>
      <vt:lpstr>'Приложение 1 (ОТЧЕТНЫЙ ПЕРИОД)'!Заголовки_для_печати</vt:lpstr>
      <vt:lpstr>'Приложение 2 (СВОД)'!Заголовки_для_печати</vt:lpstr>
      <vt:lpstr>'Приложение 2 (СВОД)'!Область_печати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Митрофанова Екатерина Вадимовна</dc:creator>
  <cp:lastModifiedBy>vlasova_va</cp:lastModifiedBy>
  <cp:revision>3</cp:revision>
  <cp:lastPrinted>2020-03-30T05:56:08Z</cp:lastPrinted>
  <dcterms:created xsi:type="dcterms:W3CDTF">2018-11-23T05:25:27Z</dcterms:created>
  <dcterms:modified xsi:type="dcterms:W3CDTF">2020-04-01T04:31:10Z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WorkbookGuid">
    <vt:lpwstr>8bdba8e8-9164-4f51-a7c8-3f08107642d0</vt:lpwstr>
  </property>
</Properties>
</file>